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期末课时相关表格\课时以外津贴\"/>
    </mc:Choice>
  </mc:AlternateContent>
  <bookViews>
    <workbookView xWindow="0" yWindow="0" windowWidth="19110" windowHeight="11985"/>
  </bookViews>
  <sheets>
    <sheet name="全校汇总1.1" sheetId="1" r:id="rId1"/>
    <sheet name="Sheet2" sheetId="3" r:id="rId2"/>
    <sheet name="Sheet1" sheetId="2" r:id="rId3"/>
  </sheets>
  <definedNames>
    <definedName name="_xlnm._FilterDatabase" localSheetId="2" hidden="1">Sheet1!$A$1:$C$316</definedName>
  </definedNames>
  <calcPr calcId="152511"/>
</workbook>
</file>

<file path=xl/calcChain.xml><?xml version="1.0" encoding="utf-8"?>
<calcChain xmlns="http://schemas.openxmlformats.org/spreadsheetml/2006/main">
  <c r="AD272" i="1" l="1"/>
  <c r="AC272" i="1"/>
  <c r="AC271" i="1"/>
  <c r="P271" i="1"/>
  <c r="AD271" i="1" s="1"/>
  <c r="AC270" i="1"/>
  <c r="AD270" i="1" s="1"/>
  <c r="P270" i="1"/>
  <c r="AC269" i="1"/>
  <c r="P269" i="1"/>
  <c r="AD269" i="1" s="1"/>
  <c r="AC268" i="1"/>
  <c r="AD268" i="1" s="1"/>
  <c r="P268" i="1"/>
  <c r="AC267" i="1"/>
  <c r="P267" i="1"/>
  <c r="AD267" i="1" s="1"/>
  <c r="AC266" i="1"/>
  <c r="AD266" i="1" s="1"/>
  <c r="P266" i="1"/>
  <c r="AC265" i="1"/>
  <c r="P265" i="1"/>
  <c r="AD265" i="1" s="1"/>
  <c r="AC264" i="1"/>
  <c r="AD264" i="1" s="1"/>
  <c r="P264" i="1"/>
  <c r="AC263" i="1"/>
  <c r="P263" i="1"/>
  <c r="AD263" i="1" s="1"/>
  <c r="AC262" i="1"/>
  <c r="AD262" i="1" s="1"/>
  <c r="P262" i="1"/>
  <c r="AC261" i="1"/>
  <c r="P261" i="1"/>
  <c r="AD261" i="1" s="1"/>
  <c r="AC260" i="1"/>
  <c r="AD260" i="1" s="1"/>
  <c r="P260" i="1"/>
  <c r="AC259" i="1"/>
  <c r="P259" i="1"/>
  <c r="AD259" i="1" s="1"/>
  <c r="AC258" i="1"/>
  <c r="AD258" i="1" s="1"/>
  <c r="P258" i="1"/>
  <c r="AC257" i="1"/>
  <c r="P257" i="1"/>
  <c r="AD257" i="1" s="1"/>
  <c r="AC256" i="1"/>
  <c r="AD256" i="1" s="1"/>
  <c r="P256" i="1"/>
  <c r="AC255" i="1"/>
  <c r="P255" i="1"/>
  <c r="AD255" i="1" s="1"/>
  <c r="AC254" i="1"/>
  <c r="AD254" i="1" s="1"/>
  <c r="P254" i="1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2" i="2"/>
  <c r="C2" i="2"/>
  <c r="C38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AC252" i="1" l="1"/>
  <c r="P182" i="1"/>
  <c r="P183" i="1"/>
  <c r="P149" i="1"/>
  <c r="P121" i="1"/>
  <c r="P122" i="1"/>
  <c r="P123" i="1"/>
  <c r="AC183" i="1"/>
  <c r="AC253" i="1"/>
  <c r="AD253" i="1" s="1"/>
  <c r="AC251" i="1"/>
  <c r="AC250" i="1"/>
  <c r="AC249" i="1"/>
  <c r="AC248" i="1"/>
  <c r="AC247" i="1"/>
  <c r="AC246" i="1"/>
  <c r="AC245" i="1"/>
  <c r="AC244" i="1"/>
  <c r="AC243" i="1"/>
  <c r="AC242" i="1"/>
  <c r="AC241" i="1"/>
  <c r="AC240" i="1"/>
  <c r="AC239" i="1"/>
  <c r="AC238" i="1"/>
  <c r="AC237" i="1"/>
  <c r="AC236" i="1"/>
  <c r="AC235" i="1"/>
  <c r="AC234" i="1"/>
  <c r="AC233" i="1"/>
  <c r="AC232" i="1"/>
  <c r="AC231" i="1"/>
  <c r="AC230" i="1"/>
  <c r="AC229" i="1"/>
  <c r="AC228" i="1"/>
  <c r="AC227" i="1"/>
  <c r="AC226" i="1"/>
  <c r="AC225" i="1"/>
  <c r="AC224" i="1"/>
  <c r="AC223" i="1"/>
  <c r="AC222" i="1"/>
  <c r="AC221" i="1"/>
  <c r="AC220" i="1"/>
  <c r="AC219" i="1"/>
  <c r="AC218" i="1"/>
  <c r="AC217" i="1"/>
  <c r="AC216" i="1"/>
  <c r="AC215" i="1"/>
  <c r="AC214" i="1"/>
  <c r="AC213" i="1"/>
  <c r="AC212" i="1"/>
  <c r="AC211" i="1"/>
  <c r="AC210" i="1"/>
  <c r="AC209" i="1"/>
  <c r="AC208" i="1"/>
  <c r="AC207" i="1"/>
  <c r="AC206" i="1"/>
  <c r="AC205" i="1"/>
  <c r="AC204" i="1"/>
  <c r="AC203" i="1"/>
  <c r="AC202" i="1"/>
  <c r="AC201" i="1"/>
  <c r="AC200" i="1"/>
  <c r="AC199" i="1"/>
  <c r="AC198" i="1"/>
  <c r="AC197" i="1"/>
  <c r="AC196" i="1"/>
  <c r="AC195" i="1"/>
  <c r="AC194" i="1"/>
  <c r="AC193" i="1"/>
  <c r="AC192" i="1"/>
  <c r="AC191" i="1"/>
  <c r="AC190" i="1"/>
  <c r="AC189" i="1"/>
  <c r="AC188" i="1"/>
  <c r="AC187" i="1"/>
  <c r="AD187" i="1" s="1"/>
  <c r="AC186" i="1"/>
  <c r="AC185" i="1"/>
  <c r="AC184" i="1"/>
  <c r="P252" i="1"/>
  <c r="P251" i="1"/>
  <c r="P250" i="1"/>
  <c r="AD250" i="1" s="1"/>
  <c r="P249" i="1"/>
  <c r="P248" i="1"/>
  <c r="P247" i="1"/>
  <c r="P246" i="1"/>
  <c r="P245" i="1"/>
  <c r="P244" i="1"/>
  <c r="AD244" i="1" s="1"/>
  <c r="P243" i="1"/>
  <c r="P242" i="1"/>
  <c r="P241" i="1"/>
  <c r="P240" i="1"/>
  <c r="P239" i="1"/>
  <c r="P238" i="1"/>
  <c r="AD238" i="1" s="1"/>
  <c r="P237" i="1"/>
  <c r="P236" i="1"/>
  <c r="P235" i="1"/>
  <c r="P234" i="1"/>
  <c r="P233" i="1"/>
  <c r="P232" i="1"/>
  <c r="AD232" i="1" s="1"/>
  <c r="P231" i="1"/>
  <c r="P230" i="1"/>
  <c r="P229" i="1"/>
  <c r="P228" i="1"/>
  <c r="P227" i="1"/>
  <c r="P226" i="1"/>
  <c r="AD226" i="1" s="1"/>
  <c r="P225" i="1"/>
  <c r="P224" i="1"/>
  <c r="P223" i="1"/>
  <c r="P222" i="1"/>
  <c r="P221" i="1"/>
  <c r="P220" i="1"/>
  <c r="AD220" i="1" s="1"/>
  <c r="P219" i="1"/>
  <c r="P218" i="1"/>
  <c r="P217" i="1"/>
  <c r="P216" i="1"/>
  <c r="P215" i="1"/>
  <c r="P214" i="1"/>
  <c r="AD214" i="1" s="1"/>
  <c r="P213" i="1"/>
  <c r="P212" i="1"/>
  <c r="P211" i="1"/>
  <c r="P210" i="1"/>
  <c r="P209" i="1"/>
  <c r="P208" i="1"/>
  <c r="AD208" i="1" s="1"/>
  <c r="P207" i="1"/>
  <c r="P206" i="1"/>
  <c r="P205" i="1"/>
  <c r="P204" i="1"/>
  <c r="P203" i="1"/>
  <c r="P202" i="1"/>
  <c r="AD202" i="1" s="1"/>
  <c r="P201" i="1"/>
  <c r="P200" i="1"/>
  <c r="P199" i="1"/>
  <c r="P198" i="1"/>
  <c r="P197" i="1"/>
  <c r="P196" i="1"/>
  <c r="AD196" i="1" s="1"/>
  <c r="P195" i="1"/>
  <c r="P194" i="1"/>
  <c r="P193" i="1"/>
  <c r="P192" i="1"/>
  <c r="P191" i="1"/>
  <c r="P190" i="1"/>
  <c r="AD190" i="1" s="1"/>
  <c r="P189" i="1"/>
  <c r="P188" i="1"/>
  <c r="P186" i="1"/>
  <c r="P185" i="1"/>
  <c r="P184" i="1"/>
  <c r="AD252" i="1" l="1"/>
  <c r="AD192" i="1"/>
  <c r="AD198" i="1"/>
  <c r="AD204" i="1"/>
  <c r="AD210" i="1"/>
  <c r="AD216" i="1"/>
  <c r="AD222" i="1"/>
  <c r="AD228" i="1"/>
  <c r="AD234" i="1"/>
  <c r="AD240" i="1"/>
  <c r="AD246" i="1"/>
  <c r="AD185" i="1"/>
  <c r="AD186" i="1"/>
  <c r="AD184" i="1"/>
  <c r="AD183" i="1"/>
  <c r="AD193" i="1"/>
  <c r="AD199" i="1"/>
  <c r="AD205" i="1"/>
  <c r="AD211" i="1"/>
  <c r="AD217" i="1"/>
  <c r="AD223" i="1"/>
  <c r="AD229" i="1"/>
  <c r="AD235" i="1"/>
  <c r="AD241" i="1"/>
  <c r="AD247" i="1"/>
  <c r="AD191" i="1"/>
  <c r="AD197" i="1"/>
  <c r="AD203" i="1"/>
  <c r="AD209" i="1"/>
  <c r="AD215" i="1"/>
  <c r="AD221" i="1"/>
  <c r="AD227" i="1"/>
  <c r="AD233" i="1"/>
  <c r="AD239" i="1"/>
  <c r="AD245" i="1"/>
  <c r="AD251" i="1"/>
  <c r="AD188" i="1"/>
  <c r="AD194" i="1"/>
  <c r="AD200" i="1"/>
  <c r="AD206" i="1"/>
  <c r="AD212" i="1"/>
  <c r="AD218" i="1"/>
  <c r="AD224" i="1"/>
  <c r="AD230" i="1"/>
  <c r="AD236" i="1"/>
  <c r="AD242" i="1"/>
  <c r="AD248" i="1"/>
  <c r="AD189" i="1"/>
  <c r="AD195" i="1"/>
  <c r="AD201" i="1"/>
  <c r="AD207" i="1"/>
  <c r="AD213" i="1"/>
  <c r="AD219" i="1"/>
  <c r="AD225" i="1"/>
  <c r="AD231" i="1"/>
  <c r="AD237" i="1"/>
  <c r="AD243" i="1"/>
  <c r="AD249" i="1"/>
  <c r="AC172" i="1"/>
  <c r="AC173" i="1"/>
  <c r="AC174" i="1"/>
  <c r="AC175" i="1"/>
  <c r="AC176" i="1"/>
  <c r="AC177" i="1"/>
  <c r="AC178" i="1"/>
  <c r="AC179" i="1"/>
  <c r="AC180" i="1"/>
  <c r="AC181" i="1"/>
  <c r="AC182" i="1"/>
  <c r="AD182" i="1" s="1"/>
  <c r="AC171" i="1"/>
  <c r="AD171" i="1" s="1"/>
  <c r="P181" i="1"/>
  <c r="P180" i="1"/>
  <c r="P273" i="1" s="1"/>
  <c r="P179" i="1"/>
  <c r="P178" i="1"/>
  <c r="P177" i="1"/>
  <c r="P176" i="1"/>
  <c r="P175" i="1"/>
  <c r="P174" i="1"/>
  <c r="P173" i="1"/>
  <c r="AD173" i="1" s="1"/>
  <c r="P172" i="1"/>
  <c r="P171" i="1"/>
  <c r="AD179" i="1" l="1"/>
  <c r="AD181" i="1"/>
  <c r="AD175" i="1"/>
  <c r="AD177" i="1"/>
  <c r="AD180" i="1"/>
  <c r="AD178" i="1"/>
  <c r="AD172" i="1"/>
  <c r="AD174" i="1"/>
  <c r="AD176" i="1"/>
  <c r="AC170" i="1"/>
  <c r="P170" i="1"/>
  <c r="AD170" i="1" s="1"/>
  <c r="AC169" i="1"/>
  <c r="P169" i="1"/>
  <c r="AC168" i="1"/>
  <c r="P168" i="1"/>
  <c r="AD168" i="1" s="1"/>
  <c r="S167" i="1"/>
  <c r="AC167" i="1" s="1"/>
  <c r="P167" i="1"/>
  <c r="Y166" i="1"/>
  <c r="S166" i="1"/>
  <c r="P166" i="1"/>
  <c r="Z165" i="1"/>
  <c r="Y165" i="1"/>
  <c r="P165" i="1"/>
  <c r="U164" i="1"/>
  <c r="AC164" i="1" s="1"/>
  <c r="P164" i="1"/>
  <c r="U163" i="1"/>
  <c r="AC163" i="1" s="1"/>
  <c r="P163" i="1"/>
  <c r="AD163" i="1" s="1"/>
  <c r="Z162" i="1"/>
  <c r="U162" i="1"/>
  <c r="AC162" i="1" s="1"/>
  <c r="P162" i="1"/>
  <c r="U161" i="1"/>
  <c r="AC161" i="1" s="1"/>
  <c r="P161" i="1"/>
  <c r="AC160" i="1"/>
  <c r="P160" i="1"/>
  <c r="Y159" i="1"/>
  <c r="U159" i="1"/>
  <c r="P159" i="1"/>
  <c r="X158" i="1"/>
  <c r="AC158" i="1" s="1"/>
  <c r="P158" i="1"/>
  <c r="Z157" i="1"/>
  <c r="AC157" i="1" s="1"/>
  <c r="P157" i="1"/>
  <c r="Z156" i="1"/>
  <c r="AC156" i="1" s="1"/>
  <c r="P156" i="1"/>
  <c r="Y155" i="1"/>
  <c r="AC155" i="1" s="1"/>
  <c r="P155" i="1"/>
  <c r="Y154" i="1"/>
  <c r="AC154" i="1" s="1"/>
  <c r="P154" i="1"/>
  <c r="AD154" i="1" s="1"/>
  <c r="Y153" i="1"/>
  <c r="AC153" i="1" s="1"/>
  <c r="P153" i="1"/>
  <c r="Z152" i="1"/>
  <c r="AC152" i="1" s="1"/>
  <c r="P152" i="1"/>
  <c r="Z151" i="1"/>
  <c r="AC151" i="1" s="1"/>
  <c r="P151" i="1"/>
  <c r="AD151" i="1" s="1"/>
  <c r="Y150" i="1"/>
  <c r="AC150" i="1" s="1"/>
  <c r="P150" i="1"/>
  <c r="AC159" i="1" l="1"/>
  <c r="AD159" i="1" s="1"/>
  <c r="AD155" i="1"/>
  <c r="AD169" i="1"/>
  <c r="AD150" i="1"/>
  <c r="AD153" i="1"/>
  <c r="AD162" i="1"/>
  <c r="AC166" i="1"/>
  <c r="AD166" i="1" s="1"/>
  <c r="AD160" i="1"/>
  <c r="AD156" i="1"/>
  <c r="AD158" i="1"/>
  <c r="AC165" i="1"/>
  <c r="AD165" i="1" s="1"/>
  <c r="AD152" i="1"/>
  <c r="AD161" i="1"/>
  <c r="AD157" i="1"/>
  <c r="AD164" i="1"/>
  <c r="AD167" i="1"/>
  <c r="AC127" i="1" l="1"/>
  <c r="AC273" i="1" s="1"/>
  <c r="AC276" i="1" s="1"/>
  <c r="AC128" i="1"/>
  <c r="AC132" i="1"/>
  <c r="AC135" i="1"/>
  <c r="AC138" i="1"/>
  <c r="AC140" i="1"/>
  <c r="AC141" i="1"/>
  <c r="AC143" i="1"/>
  <c r="AC144" i="1"/>
  <c r="AC145" i="1"/>
  <c r="AC148" i="1"/>
  <c r="AC149" i="1"/>
  <c r="AD149" i="1" s="1"/>
  <c r="P148" i="1"/>
  <c r="W147" i="1"/>
  <c r="AC147" i="1" s="1"/>
  <c r="P147" i="1"/>
  <c r="W146" i="1"/>
  <c r="AC146" i="1" s="1"/>
  <c r="P146" i="1"/>
  <c r="P145" i="1"/>
  <c r="P144" i="1"/>
  <c r="P143" i="1"/>
  <c r="W142" i="1"/>
  <c r="AC142" i="1" s="1"/>
  <c r="P142" i="1"/>
  <c r="P141" i="1"/>
  <c r="P140" i="1"/>
  <c r="W139" i="1"/>
  <c r="AC139" i="1" s="1"/>
  <c r="P139" i="1"/>
  <c r="P138" i="1"/>
  <c r="W137" i="1"/>
  <c r="AC137" i="1" s="1"/>
  <c r="P137" i="1"/>
  <c r="W136" i="1"/>
  <c r="AC136" i="1" s="1"/>
  <c r="P136" i="1"/>
  <c r="P135" i="1"/>
  <c r="W134" i="1"/>
  <c r="AC134" i="1" s="1"/>
  <c r="P134" i="1"/>
  <c r="W133" i="1"/>
  <c r="AC133" i="1" s="1"/>
  <c r="P133" i="1"/>
  <c r="W132" i="1"/>
  <c r="P132" i="1"/>
  <c r="W131" i="1"/>
  <c r="AC131" i="1" s="1"/>
  <c r="P131" i="1"/>
  <c r="W130" i="1"/>
  <c r="AC130" i="1" s="1"/>
  <c r="P130" i="1"/>
  <c r="W129" i="1"/>
  <c r="AC129" i="1" s="1"/>
  <c r="P129" i="1"/>
  <c r="P128" i="1"/>
  <c r="P127" i="1"/>
  <c r="W126" i="1"/>
  <c r="AC126" i="1" s="1"/>
  <c r="P126" i="1"/>
  <c r="W125" i="1"/>
  <c r="AC125" i="1" s="1"/>
  <c r="P125" i="1"/>
  <c r="W124" i="1"/>
  <c r="AC124" i="1" s="1"/>
  <c r="P124" i="1"/>
  <c r="AC123" i="1"/>
  <c r="AD123" i="1" s="1"/>
  <c r="AC122" i="1"/>
  <c r="AD122" i="1" s="1"/>
  <c r="AC121" i="1"/>
  <c r="AD121" i="1" s="1"/>
  <c r="AC120" i="1"/>
  <c r="P120" i="1"/>
  <c r="AC119" i="1"/>
  <c r="P119" i="1"/>
  <c r="AC118" i="1"/>
  <c r="P118" i="1"/>
  <c r="AC117" i="1"/>
  <c r="P117" i="1"/>
  <c r="AC116" i="1"/>
  <c r="P116" i="1"/>
  <c r="AC115" i="1"/>
  <c r="P115" i="1"/>
  <c r="AC114" i="1"/>
  <c r="P114" i="1"/>
  <c r="AC113" i="1"/>
  <c r="P113" i="1"/>
  <c r="AC112" i="1"/>
  <c r="P112" i="1"/>
  <c r="AD112" i="1" s="1"/>
  <c r="AC111" i="1"/>
  <c r="P111" i="1"/>
  <c r="AC110" i="1"/>
  <c r="P110" i="1"/>
  <c r="AC109" i="1"/>
  <c r="P109" i="1"/>
  <c r="AC108" i="1"/>
  <c r="P108" i="1"/>
  <c r="AC107" i="1"/>
  <c r="P107" i="1"/>
  <c r="AC106" i="1"/>
  <c r="P106" i="1"/>
  <c r="AD106" i="1" s="1"/>
  <c r="AC105" i="1"/>
  <c r="P105" i="1"/>
  <c r="AC104" i="1"/>
  <c r="P104" i="1"/>
  <c r="AC103" i="1"/>
  <c r="P103" i="1"/>
  <c r="AC102" i="1"/>
  <c r="P102" i="1"/>
  <c r="AC101" i="1"/>
  <c r="P101" i="1"/>
  <c r="AC100" i="1"/>
  <c r="P100" i="1"/>
  <c r="AD100" i="1" s="1"/>
  <c r="AC99" i="1"/>
  <c r="P99" i="1"/>
  <c r="AC98" i="1"/>
  <c r="P98" i="1"/>
  <c r="AC97" i="1"/>
  <c r="P97" i="1"/>
  <c r="AC96" i="1"/>
  <c r="P96" i="1"/>
  <c r="AD96" i="1" s="1"/>
  <c r="AC95" i="1"/>
  <c r="P95" i="1"/>
  <c r="AC94" i="1"/>
  <c r="P94" i="1"/>
  <c r="AC93" i="1"/>
  <c r="P93" i="1"/>
  <c r="AC92" i="1"/>
  <c r="P92" i="1"/>
  <c r="AC91" i="1"/>
  <c r="P91" i="1"/>
  <c r="AC90" i="1"/>
  <c r="P90" i="1"/>
  <c r="AD90" i="1" s="1"/>
  <c r="AC89" i="1"/>
  <c r="P89" i="1"/>
  <c r="AC88" i="1"/>
  <c r="P88" i="1"/>
  <c r="AC87" i="1"/>
  <c r="P87" i="1"/>
  <c r="AC86" i="1"/>
  <c r="P86" i="1"/>
  <c r="AC85" i="1"/>
  <c r="P85" i="1"/>
  <c r="AC84" i="1"/>
  <c r="P84" i="1"/>
  <c r="AD84" i="1" s="1"/>
  <c r="AC83" i="1"/>
  <c r="P83" i="1"/>
  <c r="AC82" i="1"/>
  <c r="P82" i="1"/>
  <c r="AD94" i="1" l="1"/>
  <c r="AD145" i="1"/>
  <c r="AD116" i="1"/>
  <c r="AD141" i="1"/>
  <c r="AD146" i="1"/>
  <c r="AD98" i="1"/>
  <c r="AD88" i="1"/>
  <c r="AD143" i="1"/>
  <c r="AD104" i="1"/>
  <c r="AD126" i="1"/>
  <c r="AD130" i="1"/>
  <c r="AD133" i="1"/>
  <c r="AD136" i="1"/>
  <c r="AD140" i="1"/>
  <c r="AD127" i="1"/>
  <c r="AD273" i="1" s="1"/>
  <c r="AD105" i="1"/>
  <c r="AD114" i="1"/>
  <c r="AD120" i="1"/>
  <c r="AD128" i="1"/>
  <c r="AD147" i="1"/>
  <c r="AD117" i="1"/>
  <c r="AD129" i="1"/>
  <c r="AD135" i="1"/>
  <c r="AD138" i="1"/>
  <c r="AD86" i="1"/>
  <c r="AD92" i="1"/>
  <c r="AD118" i="1"/>
  <c r="AD139" i="1"/>
  <c r="AD144" i="1"/>
  <c r="AD110" i="1"/>
  <c r="AD137" i="1"/>
  <c r="AD132" i="1"/>
  <c r="AD125" i="1"/>
  <c r="AD82" i="1"/>
  <c r="AD93" i="1"/>
  <c r="AD102" i="1"/>
  <c r="AD108" i="1"/>
  <c r="AD124" i="1"/>
  <c r="AD131" i="1"/>
  <c r="AD134" i="1"/>
  <c r="AD142" i="1"/>
  <c r="AD148" i="1"/>
  <c r="AD103" i="1"/>
  <c r="AD115" i="1"/>
  <c r="AD89" i="1"/>
  <c r="AD101" i="1"/>
  <c r="AD113" i="1"/>
  <c r="AD87" i="1"/>
  <c r="AD99" i="1"/>
  <c r="AD111" i="1"/>
  <c r="AD85" i="1"/>
  <c r="AD97" i="1"/>
  <c r="AD109" i="1"/>
  <c r="AD83" i="1"/>
  <c r="AD95" i="1"/>
  <c r="AD107" i="1"/>
  <c r="AD119" i="1"/>
  <c r="AD91" i="1"/>
  <c r="AC81" i="1"/>
  <c r="AD81" i="1" s="1"/>
  <c r="AC80" i="1"/>
  <c r="AD80" i="1" s="1"/>
  <c r="AC79" i="1"/>
  <c r="AD79" i="1" s="1"/>
  <c r="AC78" i="1"/>
  <c r="AD78" i="1" s="1"/>
  <c r="AC77" i="1"/>
  <c r="P77" i="1"/>
  <c r="AC76" i="1"/>
  <c r="P76" i="1"/>
  <c r="AC75" i="1"/>
  <c r="P75" i="1"/>
  <c r="AD75" i="1" s="1"/>
  <c r="AC74" i="1"/>
  <c r="P74" i="1"/>
  <c r="AC73" i="1"/>
  <c r="P73" i="1"/>
  <c r="AC72" i="1"/>
  <c r="P72" i="1"/>
  <c r="AC71" i="1"/>
  <c r="P71" i="1"/>
  <c r="AC70" i="1"/>
  <c r="P70" i="1"/>
  <c r="AC69" i="1"/>
  <c r="P69" i="1"/>
  <c r="AC68" i="1"/>
  <c r="P68" i="1"/>
  <c r="AC67" i="1"/>
  <c r="P67" i="1"/>
  <c r="AC66" i="1"/>
  <c r="P66" i="1"/>
  <c r="AC65" i="1"/>
  <c r="P65" i="1"/>
  <c r="AC64" i="1"/>
  <c r="P64" i="1"/>
  <c r="AC63" i="1"/>
  <c r="P63" i="1"/>
  <c r="AC62" i="1"/>
  <c r="P62" i="1"/>
  <c r="AC61" i="1"/>
  <c r="P61" i="1"/>
  <c r="AC60" i="1"/>
  <c r="P60" i="1"/>
  <c r="AC59" i="1"/>
  <c r="P59" i="1"/>
  <c r="AC58" i="1"/>
  <c r="P58" i="1"/>
  <c r="AC57" i="1"/>
  <c r="P57" i="1"/>
  <c r="AC56" i="1"/>
  <c r="P56" i="1"/>
  <c r="AC55" i="1"/>
  <c r="P55" i="1"/>
  <c r="AC54" i="1"/>
  <c r="P54" i="1"/>
  <c r="AC53" i="1"/>
  <c r="P53" i="1"/>
  <c r="AD53" i="1" s="1"/>
  <c r="AC52" i="1"/>
  <c r="P52" i="1"/>
  <c r="AC51" i="1"/>
  <c r="P51" i="1"/>
  <c r="AC50" i="1"/>
  <c r="P50" i="1"/>
  <c r="AD50" i="1" s="1"/>
  <c r="AC49" i="1"/>
  <c r="P49" i="1"/>
  <c r="AC48" i="1"/>
  <c r="P48" i="1"/>
  <c r="AC47" i="1"/>
  <c r="P47" i="1"/>
  <c r="AC46" i="1"/>
  <c r="P46" i="1"/>
  <c r="AC45" i="1"/>
  <c r="P45" i="1"/>
  <c r="AC44" i="1"/>
  <c r="P44" i="1"/>
  <c r="AD44" i="1" s="1"/>
  <c r="AC43" i="1"/>
  <c r="P43" i="1"/>
  <c r="AC42" i="1"/>
  <c r="P42" i="1"/>
  <c r="AC41" i="1"/>
  <c r="P41" i="1"/>
  <c r="AD41" i="1" s="1"/>
  <c r="AC40" i="1"/>
  <c r="P40" i="1"/>
  <c r="AC39" i="1"/>
  <c r="P39" i="1"/>
  <c r="AC38" i="1"/>
  <c r="P38" i="1"/>
  <c r="AD38" i="1" s="1"/>
  <c r="AC37" i="1"/>
  <c r="P37" i="1"/>
  <c r="AC36" i="1"/>
  <c r="P36" i="1"/>
  <c r="AD36" i="1" s="1"/>
  <c r="AC35" i="1"/>
  <c r="P35" i="1"/>
  <c r="AC34" i="1"/>
  <c r="P34" i="1"/>
  <c r="AC33" i="1"/>
  <c r="P33" i="1"/>
  <c r="AD33" i="1" s="1"/>
  <c r="AC32" i="1"/>
  <c r="P32" i="1"/>
  <c r="AC31" i="1"/>
  <c r="P31" i="1"/>
  <c r="AC30" i="1"/>
  <c r="P30" i="1"/>
  <c r="AC29" i="1"/>
  <c r="P29" i="1"/>
  <c r="AD29" i="1" s="1"/>
  <c r="AC28" i="1"/>
  <c r="P28" i="1"/>
  <c r="AC27" i="1"/>
  <c r="P27" i="1"/>
  <c r="AC26" i="1"/>
  <c r="P26" i="1"/>
  <c r="AC25" i="1"/>
  <c r="P25" i="1"/>
  <c r="AC24" i="1"/>
  <c r="P24" i="1"/>
  <c r="AC23" i="1"/>
  <c r="P23" i="1"/>
  <c r="AC22" i="1"/>
  <c r="P22" i="1"/>
  <c r="AC21" i="1"/>
  <c r="P21" i="1"/>
  <c r="AC20" i="1"/>
  <c r="P20" i="1"/>
  <c r="AC19" i="1"/>
  <c r="P19" i="1"/>
  <c r="AC18" i="1"/>
  <c r="P18" i="1"/>
  <c r="AC17" i="1"/>
  <c r="P17" i="1"/>
  <c r="AD17" i="1" s="1"/>
  <c r="AC16" i="1"/>
  <c r="P16" i="1"/>
  <c r="AD16" i="1" s="1"/>
  <c r="AC15" i="1"/>
  <c r="P15" i="1"/>
  <c r="AC14" i="1"/>
  <c r="P14" i="1"/>
  <c r="AD14" i="1" s="1"/>
  <c r="AC13" i="1"/>
  <c r="P13" i="1"/>
  <c r="AC12" i="1"/>
  <c r="P12" i="1"/>
  <c r="AC11" i="1"/>
  <c r="P11" i="1"/>
  <c r="AC10" i="1"/>
  <c r="P10" i="1"/>
  <c r="AC9" i="1"/>
  <c r="P9" i="1"/>
  <c r="AC8" i="1"/>
  <c r="P8" i="1"/>
  <c r="AD8" i="1" s="1"/>
  <c r="AC7" i="1"/>
  <c r="P7" i="1"/>
  <c r="AC6" i="1"/>
  <c r="P6" i="1"/>
  <c r="AC5" i="1"/>
  <c r="P5" i="1"/>
  <c r="AD5" i="1" s="1"/>
  <c r="AD59" i="1" l="1"/>
  <c r="AD65" i="1"/>
  <c r="AD73" i="1"/>
  <c r="AD23" i="1"/>
  <c r="AD71" i="1"/>
  <c r="AD19" i="1"/>
  <c r="AD25" i="1"/>
  <c r="AD28" i="1"/>
  <c r="AD37" i="1"/>
  <c r="AD40" i="1"/>
  <c r="AD52" i="1"/>
  <c r="AD69" i="1"/>
  <c r="AD72" i="1"/>
  <c r="AD13" i="1"/>
  <c r="AD26" i="1"/>
  <c r="AD49" i="1"/>
  <c r="AD55" i="1"/>
  <c r="AD61" i="1"/>
  <c r="AD64" i="1"/>
  <c r="AD35" i="1"/>
  <c r="AD62" i="1"/>
  <c r="AD76" i="1"/>
  <c r="AD63" i="1"/>
  <c r="AD11" i="1"/>
  <c r="AD47" i="1"/>
  <c r="AD27" i="1"/>
  <c r="AD9" i="1"/>
  <c r="AD12" i="1"/>
  <c r="AD20" i="1"/>
  <c r="AD31" i="1"/>
  <c r="AD39" i="1"/>
  <c r="AD45" i="1"/>
  <c r="AD48" i="1"/>
  <c r="AD56" i="1"/>
  <c r="AD67" i="1"/>
  <c r="AD74" i="1"/>
  <c r="AD7" i="1"/>
  <c r="AD15" i="1"/>
  <c r="AD21" i="1"/>
  <c r="AD24" i="1"/>
  <c r="AD32" i="1"/>
  <c r="AD43" i="1"/>
  <c r="AD51" i="1"/>
  <c r="AD57" i="1"/>
  <c r="AD60" i="1"/>
  <c r="AD68" i="1"/>
  <c r="AD6" i="1"/>
  <c r="AD18" i="1"/>
  <c r="AD30" i="1"/>
  <c r="AD42" i="1"/>
  <c r="AD54" i="1"/>
  <c r="AD66" i="1"/>
  <c r="AD77" i="1"/>
  <c r="AD10" i="1"/>
  <c r="AD22" i="1"/>
  <c r="AD34" i="1"/>
  <c r="AD46" i="1"/>
  <c r="AD58" i="1"/>
  <c r="AD70" i="1"/>
</calcChain>
</file>

<file path=xl/comments1.xml><?xml version="1.0" encoding="utf-8"?>
<comments xmlns="http://schemas.openxmlformats.org/spreadsheetml/2006/main">
  <authors>
    <author>PC</author>
    <author>Lenovo</author>
  </authors>
  <commentList>
    <comment ref="O11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现代职教体系监考</t>
        </r>
      </text>
    </comment>
    <comment ref="O40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40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46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46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E52" authorId="1" shape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教务处巡考</t>
        </r>
      </text>
    </comment>
    <comment ref="O52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现代职教体系监考</t>
        </r>
      </text>
    </comment>
    <comment ref="O55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55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57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O62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O64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64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AB70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72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72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83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83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
</t>
        </r>
      </text>
    </comment>
    <comment ref="AB84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87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8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E88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教务处巡考</t>
        </r>
      </text>
    </comment>
    <comment ref="O88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现代职教体系监考</t>
        </r>
      </text>
    </comment>
    <comment ref="O90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90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94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94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96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
</t>
        </r>
      </text>
    </comment>
    <comment ref="AB96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E120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教务处巡考</t>
        </r>
      </text>
    </comment>
    <comment ref="O120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120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125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O127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Q12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10元为督导巡考</t>
        </r>
      </text>
    </comment>
    <comment ref="AB12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133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133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138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现代职教体系监考</t>
        </r>
      </text>
    </comment>
    <comment ref="O139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现代职教体系监考</t>
        </r>
      </text>
    </comment>
    <comment ref="O143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现代职教体系监考</t>
        </r>
      </text>
    </comment>
    <comment ref="O144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督导听课、现代职教体系监考
</t>
        </r>
      </text>
    </comment>
    <comment ref="AB144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146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督导听课.现代职教体系监考</t>
        </r>
      </text>
    </comment>
    <comment ref="AB146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360元为听课</t>
        </r>
      </text>
    </comment>
    <comment ref="O147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14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300元为听课</t>
        </r>
      </text>
    </comment>
    <comment ref="O148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148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AB149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360元为听课</t>
        </r>
      </text>
    </comment>
    <comment ref="O152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督导听课、现代职教体系监考</t>
        </r>
      </text>
    </comment>
    <comment ref="AB152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156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156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AB15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太极社团费用</t>
        </r>
      </text>
    </comment>
    <comment ref="O167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现代职教体系监考</t>
        </r>
      </text>
    </comment>
    <comment ref="AB16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E169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教务处巡考
</t>
        </r>
      </text>
    </comment>
    <comment ref="O174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174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180元为听课</t>
        </r>
      </text>
    </comment>
    <comment ref="O178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178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179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179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E180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督导巡考</t>
        </r>
      </text>
    </comment>
    <comment ref="O180" authorId="0" shapeId="0">
      <text>
        <r>
          <rPr>
            <b/>
            <sz val="9"/>
            <color indexed="81"/>
            <rFont val="宋体"/>
            <family val="3"/>
            <charset val="134"/>
          </rPr>
          <t>PC:</t>
        </r>
        <r>
          <rPr>
            <sz val="9"/>
            <color indexed="81"/>
            <rFont val="宋体"/>
            <family val="3"/>
            <charset val="134"/>
          </rPr>
          <t xml:space="preserve">
督导听课</t>
        </r>
      </text>
    </comment>
    <comment ref="AB180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209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209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212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212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215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215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234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现代职教体系监考</t>
        </r>
      </text>
    </comment>
    <comment ref="E23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督导巡考</t>
        </r>
      </text>
    </comment>
    <comment ref="O237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Q23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督导巡考</t>
        </r>
      </text>
    </comment>
    <comment ref="AB23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243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现代职教体系监考</t>
        </r>
      </text>
    </comment>
    <comment ref="O244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现代职教体系监考</t>
        </r>
      </text>
    </comment>
    <comment ref="O245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245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E247" authorId="1" shapeId="0">
      <text>
        <r>
          <rPr>
            <b/>
            <sz val="9"/>
            <rFont val="宋体"/>
            <family val="3"/>
            <charset val="134"/>
          </rPr>
          <t>Lenovo:</t>
        </r>
        <r>
          <rPr>
            <sz val="9"/>
            <rFont val="宋体"/>
            <family val="3"/>
            <charset val="134"/>
          </rPr>
          <t xml:space="preserve">
教务处巡考
</t>
        </r>
      </text>
    </comment>
    <comment ref="O247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督导听课、现代职教体系监考
</t>
        </r>
      </text>
    </comment>
    <comment ref="AB24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252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督导巡考</t>
        </r>
      </text>
    </comment>
    <comment ref="O252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252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257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257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260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260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269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269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  <comment ref="O270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O271" authorId="0" shapeId="0">
      <text>
        <r>
          <rPr>
            <b/>
            <sz val="9"/>
            <rFont val="宋体"/>
            <family val="3"/>
            <charset val="134"/>
          </rPr>
          <t>PC:</t>
        </r>
        <r>
          <rPr>
            <sz val="9"/>
            <rFont val="宋体"/>
            <family val="3"/>
            <charset val="134"/>
          </rPr>
          <t xml:space="preserve">
督导听课</t>
        </r>
      </text>
    </comment>
    <comment ref="AB271" authorId="1" shapeId="0">
      <text>
        <r>
          <rPr>
            <b/>
            <sz val="9"/>
            <color indexed="81"/>
            <rFont val="宋体"/>
            <family val="3"/>
            <charset val="134"/>
          </rPr>
          <t>Lenovo:</t>
        </r>
        <r>
          <rPr>
            <sz val="9"/>
            <color indexed="81"/>
            <rFont val="宋体"/>
            <family val="3"/>
            <charset val="134"/>
          </rPr>
          <t xml:space="preserve">
听课</t>
        </r>
      </text>
    </comment>
  </commentList>
</comments>
</file>

<file path=xl/sharedStrings.xml><?xml version="1.0" encoding="utf-8"?>
<sst xmlns="http://schemas.openxmlformats.org/spreadsheetml/2006/main" count="1156" uniqueCount="377">
  <si>
    <t>2020学年课时以外各类津贴汇总</t>
  </si>
  <si>
    <t>序号</t>
  </si>
  <si>
    <t>系部</t>
  </si>
  <si>
    <t>2020年上</t>
  </si>
  <si>
    <t>2020年下</t>
  </si>
  <si>
    <t>年度合计</t>
  </si>
  <si>
    <r>
      <rPr>
        <sz val="10"/>
        <color rgb="FF000000"/>
        <rFont val="宋体"/>
        <family val="3"/>
        <charset val="134"/>
      </rPr>
      <t>监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宋体"/>
        <family val="3"/>
        <charset val="134"/>
      </rPr>
      <t>巡考</t>
    </r>
  </si>
  <si>
    <t>教考分离出卷</t>
  </si>
  <si>
    <t>阅卷</t>
  </si>
  <si>
    <t>线上教学多教案津贴</t>
  </si>
  <si>
    <t>多教案补贴</t>
  </si>
  <si>
    <t>各类讲座</t>
  </si>
  <si>
    <t>自习课</t>
  </si>
  <si>
    <t>教学巡视</t>
  </si>
  <si>
    <t>共享课程助教津贴</t>
  </si>
  <si>
    <t>其它</t>
  </si>
  <si>
    <t>合计津贴</t>
  </si>
  <si>
    <t>姓名</t>
  </si>
  <si>
    <t>期中</t>
  </si>
  <si>
    <t>期末</t>
  </si>
  <si>
    <t>补考</t>
  </si>
  <si>
    <t>基础部</t>
  </si>
  <si>
    <t>蔡翰晶</t>
  </si>
  <si>
    <t>曾天</t>
  </si>
  <si>
    <t>陈静</t>
  </si>
  <si>
    <t>丁艳</t>
  </si>
  <si>
    <t>冯腾</t>
  </si>
  <si>
    <t>高崇理</t>
  </si>
  <si>
    <t>葛莹</t>
  </si>
  <si>
    <t>黄菁</t>
  </si>
  <si>
    <t>江华</t>
  </si>
  <si>
    <t>刘敏</t>
  </si>
  <si>
    <t>刘亚军</t>
  </si>
  <si>
    <t>罗瑞芳</t>
  </si>
  <si>
    <t>施玉琛</t>
  </si>
  <si>
    <t>侍凤</t>
  </si>
  <si>
    <t>孙克文</t>
  </si>
  <si>
    <t>孙丽</t>
  </si>
  <si>
    <t>孙燕</t>
  </si>
  <si>
    <t>邰宜娟</t>
  </si>
  <si>
    <t>汤辰祥</t>
  </si>
  <si>
    <t>童晓燕</t>
  </si>
  <si>
    <t>王亮</t>
  </si>
  <si>
    <t>王旭</t>
  </si>
  <si>
    <t>吴起</t>
  </si>
  <si>
    <t>忻禾登</t>
  </si>
  <si>
    <t>尤佳</t>
  </si>
  <si>
    <t>郁文梁</t>
  </si>
  <si>
    <t>张洁</t>
  </si>
  <si>
    <t>张萍实</t>
  </si>
  <si>
    <t>周倩雯</t>
  </si>
  <si>
    <t>周馨璐</t>
  </si>
  <si>
    <t>周一平</t>
  </si>
  <si>
    <t>朱瑾</t>
  </si>
  <si>
    <t>朱毅君</t>
  </si>
  <si>
    <t>朱颖岚</t>
  </si>
  <si>
    <t>艾德臻</t>
  </si>
  <si>
    <t>陈东海</t>
  </si>
  <si>
    <t>陈晖</t>
  </si>
  <si>
    <t>陈真</t>
  </si>
  <si>
    <t>崔爱国</t>
  </si>
  <si>
    <t>丁志宏</t>
  </si>
  <si>
    <t>杜利军</t>
  </si>
  <si>
    <t>胡骏</t>
  </si>
  <si>
    <t>胡永琪</t>
  </si>
  <si>
    <t>李慧</t>
  </si>
  <si>
    <t>李云</t>
  </si>
  <si>
    <t>刘庆根</t>
  </si>
  <si>
    <t>陆茜</t>
  </si>
  <si>
    <t>罗玉红</t>
  </si>
  <si>
    <t>马恩来</t>
  </si>
  <si>
    <t>欧阳仁蓉</t>
  </si>
  <si>
    <t>戎成</t>
  </si>
  <si>
    <t>石红哲</t>
  </si>
  <si>
    <t>石静</t>
  </si>
  <si>
    <t>孙忠英</t>
  </si>
  <si>
    <t>陶敏芳</t>
  </si>
  <si>
    <t>陶启栋</t>
  </si>
  <si>
    <t>汪丽丽</t>
  </si>
  <si>
    <t>王萱</t>
  </si>
  <si>
    <t>王艳</t>
  </si>
  <si>
    <t>王燕</t>
  </si>
  <si>
    <t>王英</t>
  </si>
  <si>
    <t>夏孟丽</t>
  </si>
  <si>
    <t>薛邦宇</t>
  </si>
  <si>
    <t>薛洋洋</t>
  </si>
  <si>
    <t>杨芳</t>
  </si>
  <si>
    <t>张魁</t>
  </si>
  <si>
    <t>张李丽</t>
  </si>
  <si>
    <t>张立高</t>
  </si>
  <si>
    <t>赵仁辉</t>
  </si>
  <si>
    <t>邹文华</t>
  </si>
  <si>
    <t>许小荣</t>
  </si>
  <si>
    <t>丁蕾蕾</t>
  </si>
  <si>
    <t>李燕</t>
  </si>
  <si>
    <t>王海娟</t>
  </si>
  <si>
    <t>潘澔</t>
  </si>
  <si>
    <t>许俭</t>
  </si>
  <si>
    <t>余昀</t>
  </si>
  <si>
    <t>建筑工程系</t>
  </si>
  <si>
    <t>黄建国</t>
  </si>
  <si>
    <t>徐萍</t>
  </si>
  <si>
    <t>王毅芳</t>
  </si>
  <si>
    <t>鞠志祥</t>
  </si>
  <si>
    <t>陈小雁</t>
  </si>
  <si>
    <t>薛晓煜</t>
  </si>
  <si>
    <t>许颖泉</t>
  </si>
  <si>
    <t>何淼</t>
  </si>
  <si>
    <t>郭清平</t>
  </si>
  <si>
    <t>高杰</t>
  </si>
  <si>
    <t>董庆</t>
  </si>
  <si>
    <t>吴小贵</t>
  </si>
  <si>
    <t>张晓红</t>
  </si>
  <si>
    <t>张英</t>
  </si>
  <si>
    <t>刘亚双</t>
  </si>
  <si>
    <t>张啸</t>
  </si>
  <si>
    <t>张蓉蓉</t>
  </si>
  <si>
    <t>张耀明</t>
  </si>
  <si>
    <t>陈永清</t>
  </si>
  <si>
    <t>朱梁洪</t>
  </si>
  <si>
    <t>黄甜</t>
  </si>
  <si>
    <t>王海青</t>
  </si>
  <si>
    <t>姜敏</t>
  </si>
  <si>
    <t>王维</t>
  </si>
  <si>
    <t>徐江岑</t>
  </si>
  <si>
    <t>刘萍</t>
  </si>
  <si>
    <t>朱帅</t>
  </si>
  <si>
    <t>张莉</t>
  </si>
  <si>
    <t>仲启龙</t>
  </si>
  <si>
    <t>葛辉</t>
  </si>
  <si>
    <t>董硕</t>
  </si>
  <si>
    <t>张丽霞</t>
  </si>
  <si>
    <t>徐雪君</t>
  </si>
  <si>
    <t>杨军</t>
  </si>
  <si>
    <t>陈文娇</t>
  </si>
  <si>
    <t>季爽</t>
  </si>
  <si>
    <t>朱超</t>
  </si>
  <si>
    <t>工程管理系</t>
  </si>
  <si>
    <t>安巍</t>
  </si>
  <si>
    <t>安彦</t>
  </si>
  <si>
    <t>高秀梅</t>
  </si>
  <si>
    <t>黄旭艳</t>
  </si>
  <si>
    <t>惠文荣</t>
  </si>
  <si>
    <t>李文广</t>
  </si>
  <si>
    <t>陆克菲</t>
  </si>
  <si>
    <t>沈礼伟</t>
  </si>
  <si>
    <t>史颖</t>
  </si>
  <si>
    <t>孙宜兵</t>
  </si>
  <si>
    <t>田兴</t>
  </si>
  <si>
    <t>吴爱萍</t>
  </si>
  <si>
    <t>肖丽</t>
  </si>
  <si>
    <t>闫晓燕</t>
  </si>
  <si>
    <t>赵仕钗</t>
  </si>
  <si>
    <t>周水良</t>
  </si>
  <si>
    <t>周彤</t>
  </si>
  <si>
    <t>朱洪黎</t>
  </si>
  <si>
    <t>朱敏</t>
  </si>
  <si>
    <t>冯均州</t>
  </si>
  <si>
    <t>钱苏</t>
  </si>
  <si>
    <t>曾卫</t>
  </si>
  <si>
    <t>练志兰</t>
  </si>
  <si>
    <t>刘霞</t>
  </si>
  <si>
    <t>丛俊华</t>
  </si>
  <si>
    <t>俞嘉</t>
  </si>
  <si>
    <t>缪旭</t>
  </si>
  <si>
    <t>程焰钢</t>
  </si>
  <si>
    <t>陈玲</t>
  </si>
  <si>
    <t>朱小芹</t>
  </si>
  <si>
    <t>董慧妍</t>
  </si>
  <si>
    <t>陈瑶</t>
  </si>
  <si>
    <t>吴璇</t>
  </si>
  <si>
    <t>徐新玉</t>
  </si>
  <si>
    <t>李英</t>
  </si>
  <si>
    <t>孙书娟</t>
  </si>
  <si>
    <t>孔祥睿</t>
  </si>
  <si>
    <t>商贸管理系</t>
  </si>
  <si>
    <t>朱红梅</t>
  </si>
  <si>
    <t>孙康</t>
  </si>
  <si>
    <t>童结红</t>
  </si>
  <si>
    <t>李卫华</t>
  </si>
  <si>
    <t>程静</t>
  </si>
  <si>
    <t>张馨心</t>
  </si>
  <si>
    <t>郭静</t>
  </si>
  <si>
    <t>李玮</t>
  </si>
  <si>
    <t>祁文田</t>
  </si>
  <si>
    <t>董美曾</t>
  </si>
  <si>
    <t>刘溶剑</t>
  </si>
  <si>
    <t>陈珊</t>
  </si>
  <si>
    <t>刘伟伟</t>
  </si>
  <si>
    <t>王莹莹</t>
  </si>
  <si>
    <t>陈秋彤</t>
  </si>
  <si>
    <t>胡媛</t>
  </si>
  <si>
    <t>黄珺</t>
  </si>
  <si>
    <t>罗明</t>
  </si>
  <si>
    <t>罗正飞</t>
  </si>
  <si>
    <t>田峰</t>
  </si>
  <si>
    <t>沈淑娴</t>
    <phoneticPr fontId="11" type="noConversion"/>
  </si>
  <si>
    <t>建筑工程系</t>
    <phoneticPr fontId="11" type="noConversion"/>
  </si>
  <si>
    <t>张帅</t>
    <phoneticPr fontId="11" type="noConversion"/>
  </si>
  <si>
    <t>袁园</t>
    <phoneticPr fontId="11" type="noConversion"/>
  </si>
  <si>
    <t>潘志刚</t>
    <phoneticPr fontId="11" type="noConversion"/>
  </si>
  <si>
    <t>杨菲</t>
  </si>
  <si>
    <t>轨道交通工程系</t>
    <phoneticPr fontId="11" type="noConversion"/>
  </si>
  <si>
    <t>轨道交通工程系</t>
    <phoneticPr fontId="11" type="noConversion"/>
  </si>
  <si>
    <t>轨道交通工程系</t>
    <phoneticPr fontId="11" type="noConversion"/>
  </si>
  <si>
    <t>陈曦</t>
    <phoneticPr fontId="11" type="noConversion"/>
  </si>
  <si>
    <t>黄晶晶</t>
    <phoneticPr fontId="11" type="noConversion"/>
  </si>
  <si>
    <t>汽车工程系</t>
  </si>
  <si>
    <t>花建新</t>
  </si>
  <si>
    <t>刘璐</t>
  </si>
  <si>
    <t>邱斌</t>
  </si>
  <si>
    <t>赵云枫</t>
  </si>
  <si>
    <t>朱艮生</t>
  </si>
  <si>
    <t>孙乃弘</t>
  </si>
  <si>
    <t>田小农</t>
  </si>
  <si>
    <t>曹兆银</t>
  </si>
  <si>
    <t>董朝霞</t>
  </si>
  <si>
    <t>范大胜</t>
  </si>
  <si>
    <t>冯荣光</t>
  </si>
  <si>
    <t>郭有瑞</t>
  </si>
  <si>
    <t>黄蓓蕾</t>
  </si>
  <si>
    <t>黄慧喜</t>
  </si>
  <si>
    <t>惠黎生</t>
  </si>
  <si>
    <t>姜岳平</t>
  </si>
  <si>
    <t>金小云</t>
  </si>
  <si>
    <t>金兴才</t>
  </si>
  <si>
    <t>郦益</t>
  </si>
  <si>
    <t>凌莉萍</t>
  </si>
  <si>
    <t>刘莱春</t>
  </si>
  <si>
    <t>刘元</t>
  </si>
  <si>
    <t>戚猛</t>
  </si>
  <si>
    <t>齐伟</t>
  </si>
  <si>
    <t>钱若愚</t>
  </si>
  <si>
    <t>邵劲锋</t>
  </si>
  <si>
    <t>沈军</t>
  </si>
  <si>
    <t>石浏</t>
  </si>
  <si>
    <t>孙建</t>
  </si>
  <si>
    <t>陶建雪</t>
  </si>
  <si>
    <t>王琤</t>
  </si>
  <si>
    <t>王慧敏</t>
  </si>
  <si>
    <t>王珊珊</t>
  </si>
  <si>
    <t>王羽中</t>
  </si>
  <si>
    <t>翁荣伟</t>
  </si>
  <si>
    <t>吴立新</t>
  </si>
  <si>
    <t>吴玉兰</t>
  </si>
  <si>
    <t>吴祝霞</t>
  </si>
  <si>
    <t>徐君材</t>
  </si>
  <si>
    <t>徐蕾</t>
  </si>
  <si>
    <t>俞如春</t>
  </si>
  <si>
    <t>张海涛</t>
  </si>
  <si>
    <t>张金花</t>
  </si>
  <si>
    <t>张晏晏</t>
  </si>
  <si>
    <t>张云</t>
  </si>
  <si>
    <t>赵建忠</t>
  </si>
  <si>
    <t>赵文英</t>
  </si>
  <si>
    <t>赵月月</t>
  </si>
  <si>
    <t>郑诚</t>
  </si>
  <si>
    <t>周奇丰</t>
  </si>
  <si>
    <t>宗寒</t>
  </si>
  <si>
    <t>邹惠萍</t>
  </si>
  <si>
    <t>储亚婷</t>
  </si>
  <si>
    <t>顾勤丰</t>
  </si>
  <si>
    <t>顾晓庆</t>
  </si>
  <si>
    <t>李文阳</t>
  </si>
  <si>
    <t>梁勤勤</t>
  </si>
  <si>
    <t>彭善涛</t>
  </si>
  <si>
    <t>钱方伟</t>
  </si>
  <si>
    <t>王东</t>
  </si>
  <si>
    <t>翁维雅</t>
  </si>
  <si>
    <t>谢永东</t>
  </si>
  <si>
    <t>徐兴振</t>
  </si>
  <si>
    <t>严志峰</t>
  </si>
  <si>
    <t>占百春</t>
  </si>
  <si>
    <t>张建雄</t>
  </si>
  <si>
    <t>王英杰</t>
  </si>
  <si>
    <t>许文杰</t>
  </si>
  <si>
    <t>吕翼峰</t>
  </si>
  <si>
    <t>夏浦杰</t>
    <phoneticPr fontId="10" type="noConversion"/>
  </si>
  <si>
    <t>董健</t>
    <phoneticPr fontId="10" type="noConversion"/>
  </si>
  <si>
    <t>序号</t>
    <phoneticPr fontId="10" type="noConversion"/>
  </si>
  <si>
    <t>姓名</t>
    <phoneticPr fontId="10" type="noConversion"/>
  </si>
  <si>
    <t>郝云亮</t>
  </si>
  <si>
    <t>俞海方</t>
  </si>
  <si>
    <t>潘建中</t>
  </si>
  <si>
    <t>徐展</t>
  </si>
  <si>
    <t>朱云燕</t>
  </si>
  <si>
    <t>徐明</t>
  </si>
  <si>
    <t>朱华伟</t>
  </si>
  <si>
    <t>顾智豪</t>
  </si>
  <si>
    <t>余昀</t>
    <phoneticPr fontId="8" type="noConversion"/>
  </si>
  <si>
    <t>徐国跃</t>
  </si>
  <si>
    <t>杨大庆</t>
  </si>
  <si>
    <t>刘毓</t>
  </si>
  <si>
    <t>刘咏梅</t>
  </si>
  <si>
    <t>陆建萍</t>
  </si>
  <si>
    <t>冯洁</t>
  </si>
  <si>
    <t>沈淑娴</t>
  </si>
  <si>
    <t>邹小艳</t>
  </si>
  <si>
    <t>贺坚</t>
  </si>
  <si>
    <t>胡永琪</t>
    <phoneticPr fontId="11" type="noConversion"/>
  </si>
  <si>
    <t>邢倩荷</t>
    <phoneticPr fontId="8" type="noConversion"/>
  </si>
  <si>
    <t>李蒋</t>
  </si>
  <si>
    <t>陈桦</t>
  </si>
  <si>
    <t>许宗权</t>
  </si>
  <si>
    <t>谢小国</t>
  </si>
  <si>
    <t>孙明初</t>
  </si>
  <si>
    <t>潘孝正</t>
    <phoneticPr fontId="8" type="noConversion"/>
  </si>
  <si>
    <t>张春玲</t>
  </si>
  <si>
    <t>吴浩</t>
  </si>
  <si>
    <t>王朝阳</t>
  </si>
  <si>
    <t>殷永盛</t>
  </si>
  <si>
    <t>高乃强</t>
  </si>
  <si>
    <t>张光辉</t>
  </si>
  <si>
    <t>董健</t>
  </si>
  <si>
    <t>陈珏</t>
  </si>
  <si>
    <t>张帅</t>
  </si>
  <si>
    <t>陈文娇</t>
    <phoneticPr fontId="8" type="noConversion"/>
  </si>
  <si>
    <t>季爽</t>
    <phoneticPr fontId="8" type="noConversion"/>
  </si>
  <si>
    <t>田兴</t>
    <phoneticPr fontId="8" type="noConversion"/>
  </si>
  <si>
    <t>朱洪黎</t>
    <phoneticPr fontId="8" type="noConversion"/>
  </si>
  <si>
    <t>陈鑫</t>
  </si>
  <si>
    <t>武德芳</t>
  </si>
  <si>
    <t>许松</t>
  </si>
  <si>
    <t>过阳</t>
  </si>
  <si>
    <t>张劲松</t>
  </si>
  <si>
    <t>张伟</t>
  </si>
  <si>
    <t>裴元生</t>
  </si>
  <si>
    <t>顾朦</t>
  </si>
  <si>
    <t>张静</t>
  </si>
  <si>
    <t>王鑫</t>
  </si>
  <si>
    <t>王启蕴</t>
  </si>
  <si>
    <t>吴雨琦</t>
  </si>
  <si>
    <t>曾慧颖</t>
    <phoneticPr fontId="8" type="noConversion"/>
  </si>
  <si>
    <t>王梦笛</t>
    <phoneticPr fontId="8" type="noConversion"/>
  </si>
  <si>
    <t>程萌</t>
  </si>
  <si>
    <t>李东屿</t>
    <phoneticPr fontId="11" type="noConversion"/>
  </si>
  <si>
    <t>褚佳妮</t>
  </si>
  <si>
    <t>宗寒</t>
    <phoneticPr fontId="8" type="noConversion"/>
  </si>
  <si>
    <t>石浏</t>
    <phoneticPr fontId="11" type="noConversion"/>
  </si>
  <si>
    <t>孔祥睿</t>
    <phoneticPr fontId="8" type="noConversion"/>
  </si>
  <si>
    <t>黄晶晶</t>
  </si>
  <si>
    <t>吴璇</t>
    <phoneticPr fontId="8" type="noConversion"/>
  </si>
  <si>
    <t>缪旭</t>
    <phoneticPr fontId="11" type="noConversion"/>
  </si>
  <si>
    <t>胡彪</t>
  </si>
  <si>
    <t>尢国贞</t>
  </si>
  <si>
    <t>何明</t>
  </si>
  <si>
    <t>周毅</t>
  </si>
  <si>
    <t>沈建萍</t>
  </si>
  <si>
    <t>宋瑶荫</t>
  </si>
  <si>
    <t>葛盘英</t>
  </si>
  <si>
    <t>钟玉琴</t>
  </si>
  <si>
    <t>徐霞萍</t>
  </si>
  <si>
    <t>徐伟民</t>
  </si>
  <si>
    <t>朱雅新</t>
  </si>
  <si>
    <t>李燕</t>
    <phoneticPr fontId="8" type="noConversion"/>
  </si>
  <si>
    <t>潘志刚</t>
    <phoneticPr fontId="23" type="noConversion"/>
  </si>
  <si>
    <t>袁园</t>
    <phoneticPr fontId="23" type="noConversion"/>
  </si>
  <si>
    <t>杨晶晶</t>
    <phoneticPr fontId="23" type="noConversion"/>
  </si>
  <si>
    <t>夏浦杰</t>
    <phoneticPr fontId="23" type="noConversion"/>
  </si>
  <si>
    <t>陈曦</t>
    <phoneticPr fontId="23" type="noConversion"/>
  </si>
  <si>
    <t>王海娟</t>
    <phoneticPr fontId="10" type="noConversion"/>
  </si>
  <si>
    <t>杨琪</t>
  </si>
  <si>
    <t>徐伟</t>
  </si>
  <si>
    <t>高津利</t>
  </si>
  <si>
    <t>周庆荣</t>
  </si>
  <si>
    <t>庄璐</t>
  </si>
  <si>
    <t>梁昕怡</t>
  </si>
  <si>
    <t>顾勤丰</t>
    <phoneticPr fontId="18" type="noConversion"/>
  </si>
  <si>
    <t>王旭</t>
    <phoneticPr fontId="11" type="noConversion"/>
  </si>
  <si>
    <t>陈秋彤</t>
    <phoneticPr fontId="18" type="noConversion"/>
  </si>
  <si>
    <t>环境艺术工程系</t>
  </si>
  <si>
    <t>谭湘赟</t>
  </si>
  <si>
    <t>曾慧颖</t>
  </si>
  <si>
    <t>王梦笛</t>
  </si>
  <si>
    <t>李东屿</t>
  </si>
  <si>
    <t>杨晶晶</t>
  </si>
  <si>
    <t>谭湘赟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</si>
</sst>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4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sz val="10"/>
      <color rgb="FF000000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C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2"/>
      <color indexed="8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0" fillId="0" borderId="0"/>
    <xf numFmtId="0" fontId="22" fillId="0" borderId="0"/>
  </cellStyleXfs>
  <cellXfs count="9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/>
    </xf>
    <xf numFmtId="0" fontId="2" fillId="0" borderId="15" xfId="0" applyFont="1" applyFill="1" applyBorder="1" applyAlignment="1" applyProtection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 vertical="center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176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5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14" fillId="0" borderId="15" xfId="0" applyFont="1" applyFill="1" applyBorder="1" applyAlignment="1" applyProtection="1">
      <alignment horizontal="left" vertical="center"/>
      <protection locked="0"/>
    </xf>
    <xf numFmtId="0" fontId="14" fillId="0" borderId="15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5" xfId="0" applyNumberFormat="1" applyFont="1" applyBorder="1" applyAlignment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0" fontId="14" fillId="2" borderId="15" xfId="0" applyFont="1" applyFill="1" applyBorder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center"/>
    </xf>
    <xf numFmtId="0" fontId="2" fillId="0" borderId="15" xfId="0" applyNumberFormat="1" applyFont="1" applyBorder="1" applyAlignment="1" applyProtection="1">
      <alignment horizontal="left" vertical="center"/>
    </xf>
    <xf numFmtId="0" fontId="14" fillId="0" borderId="15" xfId="0" applyFont="1" applyBorder="1" applyAlignment="1" applyProtection="1">
      <alignment horizontal="left" vertical="center"/>
    </xf>
    <xf numFmtId="0" fontId="2" fillId="2" borderId="15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>
      <alignment horizontal="left" vertical="center"/>
    </xf>
    <xf numFmtId="0" fontId="2" fillId="0" borderId="15" xfId="0" applyNumberFormat="1" applyFont="1" applyBorder="1" applyAlignment="1">
      <alignment horizontal="left" vertical="center"/>
    </xf>
    <xf numFmtId="0" fontId="14" fillId="2" borderId="15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left" vertical="center" wrapText="1"/>
    </xf>
    <xf numFmtId="0" fontId="14" fillId="3" borderId="15" xfId="0" applyFont="1" applyFill="1" applyBorder="1" applyAlignment="1">
      <alignment horizontal="left" vertical="center"/>
    </xf>
    <xf numFmtId="0" fontId="2" fillId="3" borderId="15" xfId="0" applyFont="1" applyFill="1" applyBorder="1" applyAlignment="1" applyProtection="1">
      <alignment horizontal="left" vertical="center" wrapText="1"/>
    </xf>
    <xf numFmtId="0" fontId="17" fillId="0" borderId="15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7" fillId="2" borderId="15" xfId="0" applyFont="1" applyFill="1" applyBorder="1" applyAlignment="1">
      <alignment horizontal="left" vertical="center"/>
    </xf>
    <xf numFmtId="0" fontId="21" fillId="2" borderId="15" xfId="1" applyFont="1" applyFill="1" applyBorder="1" applyAlignment="1">
      <alignment horizontal="left" vertical="center"/>
    </xf>
    <xf numFmtId="1" fontId="21" fillId="2" borderId="15" xfId="1" applyNumberFormat="1" applyFont="1" applyFill="1" applyBorder="1" applyAlignment="1">
      <alignment horizontal="left" vertical="center"/>
    </xf>
    <xf numFmtId="49" fontId="21" fillId="2" borderId="15" xfId="1" applyNumberFormat="1" applyFont="1" applyFill="1" applyBorder="1" applyAlignment="1">
      <alignment horizontal="left" vertical="center"/>
    </xf>
    <xf numFmtId="1" fontId="21" fillId="2" borderId="15" xfId="1" applyNumberFormat="1" applyFont="1" applyFill="1" applyBorder="1" applyAlignment="1">
      <alignment horizontal="left" vertical="center" shrinkToFit="1"/>
    </xf>
    <xf numFmtId="0" fontId="21" fillId="2" borderId="15" xfId="1" applyFont="1" applyFill="1" applyBorder="1" applyAlignment="1">
      <alignment horizontal="left" vertical="center" shrinkToFit="1"/>
    </xf>
    <xf numFmtId="0" fontId="21" fillId="2" borderId="15" xfId="0" applyFont="1" applyFill="1" applyBorder="1" applyAlignment="1">
      <alignment horizontal="left" vertical="center"/>
    </xf>
    <xf numFmtId="49" fontId="21" fillId="2" borderId="15" xfId="2" applyNumberFormat="1" applyFont="1" applyFill="1" applyBorder="1" applyAlignment="1">
      <alignment horizontal="left" vertical="center"/>
    </xf>
    <xf numFmtId="0" fontId="21" fillId="2" borderId="15" xfId="2" applyFont="1" applyFill="1" applyBorder="1" applyAlignment="1">
      <alignment horizontal="left" vertical="center"/>
    </xf>
    <xf numFmtId="0" fontId="19" fillId="2" borderId="15" xfId="1" applyFont="1" applyFill="1" applyBorder="1" applyAlignment="1">
      <alignment horizontal="left" vertical="center"/>
    </xf>
    <xf numFmtId="49" fontId="5" fillId="2" borderId="15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常规_Sheet1 2 3" xfId="2"/>
    <cellStyle name="常规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276"/>
  <sheetViews>
    <sheetView tabSelected="1" workbookViewId="0">
      <pane xSplit="3" ySplit="4" topLeftCell="K5" activePane="bottomRight" state="frozen"/>
      <selection pane="topRight"/>
      <selection pane="bottomLeft"/>
      <selection pane="bottomRight" activeCell="W253" sqref="W253"/>
    </sheetView>
  </sheetViews>
  <sheetFormatPr defaultColWidth="9" defaultRowHeight="13.5"/>
  <cols>
    <col min="2" max="2" width="17.5" customWidth="1"/>
    <col min="16" max="16" width="11.25" customWidth="1"/>
    <col min="29" max="29" width="10.5" customWidth="1"/>
    <col min="30" max="30" width="9.5" bestFit="1" customWidth="1"/>
  </cols>
  <sheetData>
    <row r="1" spans="1:30" ht="24.7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2"/>
      <c r="R1" s="2"/>
      <c r="S1" s="2"/>
      <c r="T1" s="2"/>
      <c r="U1" s="2"/>
      <c r="V1" s="2"/>
      <c r="W1" s="2"/>
      <c r="X1" s="2"/>
      <c r="Y1" s="2"/>
      <c r="Z1" s="2"/>
      <c r="AA1" s="1"/>
      <c r="AB1" s="1"/>
      <c r="AC1" s="1"/>
      <c r="AD1" s="1"/>
    </row>
    <row r="2" spans="1:30">
      <c r="A2" s="78" t="s">
        <v>1</v>
      </c>
      <c r="B2" s="78" t="s">
        <v>2</v>
      </c>
      <c r="C2" s="81"/>
      <c r="D2" s="67" t="s">
        <v>3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9"/>
      <c r="Q2" s="70" t="s">
        <v>4</v>
      </c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91" t="s">
        <v>5</v>
      </c>
    </row>
    <row r="3" spans="1:30">
      <c r="A3" s="79"/>
      <c r="B3" s="79"/>
      <c r="C3" s="82"/>
      <c r="D3" s="72" t="s">
        <v>6</v>
      </c>
      <c r="E3" s="73"/>
      <c r="F3" s="74"/>
      <c r="G3" s="83" t="s">
        <v>7</v>
      </c>
      <c r="H3" s="83" t="s">
        <v>8</v>
      </c>
      <c r="I3" s="83" t="s">
        <v>9</v>
      </c>
      <c r="J3" s="83" t="s">
        <v>10</v>
      </c>
      <c r="K3" s="83" t="s">
        <v>11</v>
      </c>
      <c r="L3" s="83" t="s">
        <v>12</v>
      </c>
      <c r="M3" s="85" t="s">
        <v>13</v>
      </c>
      <c r="N3" s="83" t="s">
        <v>14</v>
      </c>
      <c r="O3" s="83" t="s">
        <v>15</v>
      </c>
      <c r="P3" s="83" t="s">
        <v>16</v>
      </c>
      <c r="Q3" s="75" t="s">
        <v>6</v>
      </c>
      <c r="R3" s="76"/>
      <c r="S3" s="77"/>
      <c r="T3" s="87" t="s">
        <v>7</v>
      </c>
      <c r="U3" s="87" t="s">
        <v>8</v>
      </c>
      <c r="V3" s="87" t="s">
        <v>9</v>
      </c>
      <c r="W3" s="87" t="s">
        <v>10</v>
      </c>
      <c r="X3" s="87" t="s">
        <v>11</v>
      </c>
      <c r="Y3" s="87" t="s">
        <v>12</v>
      </c>
      <c r="Z3" s="94" t="s">
        <v>13</v>
      </c>
      <c r="AA3" s="87" t="s">
        <v>14</v>
      </c>
      <c r="AB3" s="87" t="s">
        <v>15</v>
      </c>
      <c r="AC3" s="89" t="s">
        <v>16</v>
      </c>
      <c r="AD3" s="92"/>
    </row>
    <row r="4" spans="1:30">
      <c r="A4" s="80"/>
      <c r="B4" s="80"/>
      <c r="C4" s="3" t="s">
        <v>17</v>
      </c>
      <c r="D4" s="6" t="s">
        <v>18</v>
      </c>
      <c r="E4" s="6" t="s">
        <v>19</v>
      </c>
      <c r="F4" s="6" t="s">
        <v>20</v>
      </c>
      <c r="G4" s="84"/>
      <c r="H4" s="84"/>
      <c r="I4" s="84"/>
      <c r="J4" s="84"/>
      <c r="K4" s="84"/>
      <c r="L4" s="84"/>
      <c r="M4" s="86"/>
      <c r="N4" s="84"/>
      <c r="O4" s="84"/>
      <c r="P4" s="84"/>
      <c r="Q4" s="11" t="s">
        <v>18</v>
      </c>
      <c r="R4" s="11" t="s">
        <v>19</v>
      </c>
      <c r="S4" s="11" t="s">
        <v>20</v>
      </c>
      <c r="T4" s="88"/>
      <c r="U4" s="88"/>
      <c r="V4" s="88"/>
      <c r="W4" s="88"/>
      <c r="X4" s="88"/>
      <c r="Y4" s="88"/>
      <c r="Z4" s="95"/>
      <c r="AA4" s="88"/>
      <c r="AB4" s="88"/>
      <c r="AC4" s="90"/>
      <c r="AD4" s="93"/>
    </row>
    <row r="5" spans="1:30">
      <c r="A5" s="14">
        <v>1</v>
      </c>
      <c r="B5" s="4" t="s">
        <v>21</v>
      </c>
      <c r="C5" s="5" t="s">
        <v>22</v>
      </c>
      <c r="D5" s="5"/>
      <c r="E5" s="10">
        <v>80</v>
      </c>
      <c r="F5" s="10"/>
      <c r="G5" s="10"/>
      <c r="H5" s="10"/>
      <c r="I5" s="10"/>
      <c r="J5" s="10"/>
      <c r="K5" s="10"/>
      <c r="L5" s="10"/>
      <c r="M5" s="10">
        <v>90</v>
      </c>
      <c r="N5" s="10"/>
      <c r="O5" s="10"/>
      <c r="P5" s="24">
        <f>SUM(D5:O5)</f>
        <v>170</v>
      </c>
      <c r="Q5" s="27">
        <v>40</v>
      </c>
      <c r="R5" s="27"/>
      <c r="S5" s="27"/>
      <c r="T5" s="27"/>
      <c r="U5" s="27"/>
      <c r="V5" s="27"/>
      <c r="W5" s="27"/>
      <c r="X5" s="27"/>
      <c r="Y5" s="27">
        <v>40</v>
      </c>
      <c r="Z5" s="27"/>
      <c r="AA5" s="34"/>
      <c r="AB5" s="34"/>
      <c r="AC5" s="15">
        <f>SUM(Q5:AB5)</f>
        <v>80</v>
      </c>
      <c r="AD5" s="15">
        <f>P5+AC5</f>
        <v>250</v>
      </c>
    </row>
    <row r="6" spans="1:30">
      <c r="A6" s="14">
        <v>2</v>
      </c>
      <c r="B6" s="8" t="s">
        <v>21</v>
      </c>
      <c r="C6" s="9" t="s">
        <v>23</v>
      </c>
      <c r="D6" s="9"/>
      <c r="E6" s="3">
        <v>50</v>
      </c>
      <c r="F6" s="3"/>
      <c r="G6" s="3"/>
      <c r="H6" s="3"/>
      <c r="I6" s="3"/>
      <c r="J6" s="3">
        <v>54</v>
      </c>
      <c r="K6" s="3"/>
      <c r="L6" s="3"/>
      <c r="M6" s="3"/>
      <c r="N6" s="3"/>
      <c r="O6" s="3"/>
      <c r="P6" s="24">
        <f t="shared" ref="P6:P69" si="0">SUM(D6:O6)</f>
        <v>104</v>
      </c>
      <c r="Q6" s="27">
        <v>30</v>
      </c>
      <c r="R6" s="27"/>
      <c r="S6" s="27"/>
      <c r="T6" s="27"/>
      <c r="U6" s="27"/>
      <c r="V6" s="27"/>
      <c r="W6" s="27"/>
      <c r="X6" s="27"/>
      <c r="Y6" s="27"/>
      <c r="Z6" s="27"/>
      <c r="AA6" s="34"/>
      <c r="AB6" s="34"/>
      <c r="AC6" s="15">
        <f t="shared" ref="AC6:AC37" si="1">SUM(Q6:AB6)</f>
        <v>30</v>
      </c>
      <c r="AD6" s="15">
        <f t="shared" ref="AD6:AD37" si="2">P6+AC6</f>
        <v>134</v>
      </c>
    </row>
    <row r="7" spans="1:30">
      <c r="A7" s="14">
        <v>3</v>
      </c>
      <c r="B7" s="8" t="s">
        <v>21</v>
      </c>
      <c r="C7" s="9" t="s">
        <v>24</v>
      </c>
      <c r="D7" s="9"/>
      <c r="E7" s="3">
        <v>130</v>
      </c>
      <c r="F7" s="3"/>
      <c r="G7" s="3"/>
      <c r="H7" s="3"/>
      <c r="I7" s="3"/>
      <c r="J7" s="3"/>
      <c r="K7" s="3"/>
      <c r="L7" s="3"/>
      <c r="M7" s="3"/>
      <c r="N7" s="3"/>
      <c r="O7" s="3"/>
      <c r="P7" s="24">
        <f t="shared" si="0"/>
        <v>130</v>
      </c>
      <c r="Q7" s="27">
        <v>50</v>
      </c>
      <c r="R7" s="27"/>
      <c r="S7" s="27"/>
      <c r="T7" s="27"/>
      <c r="U7" s="27"/>
      <c r="V7" s="27"/>
      <c r="W7" s="27"/>
      <c r="X7" s="27"/>
      <c r="Y7" s="27"/>
      <c r="Z7" s="27"/>
      <c r="AA7" s="34"/>
      <c r="AB7" s="34"/>
      <c r="AC7" s="15">
        <f t="shared" si="1"/>
        <v>50</v>
      </c>
      <c r="AD7" s="15">
        <f t="shared" si="2"/>
        <v>180</v>
      </c>
    </row>
    <row r="8" spans="1:30">
      <c r="A8" s="14">
        <v>4</v>
      </c>
      <c r="B8" s="8" t="s">
        <v>21</v>
      </c>
      <c r="C8" s="9" t="s">
        <v>25</v>
      </c>
      <c r="D8" s="9"/>
      <c r="E8" s="3">
        <v>130</v>
      </c>
      <c r="F8" s="3"/>
      <c r="G8" s="3"/>
      <c r="H8" s="3"/>
      <c r="I8" s="3"/>
      <c r="J8" s="3">
        <v>36</v>
      </c>
      <c r="K8" s="3"/>
      <c r="L8" s="3"/>
      <c r="M8" s="3"/>
      <c r="N8" s="3"/>
      <c r="O8" s="3"/>
      <c r="P8" s="24">
        <f t="shared" si="0"/>
        <v>166</v>
      </c>
      <c r="Q8" s="27">
        <v>60</v>
      </c>
      <c r="R8" s="27"/>
      <c r="S8" s="27"/>
      <c r="T8" s="27"/>
      <c r="U8" s="27"/>
      <c r="V8" s="27"/>
      <c r="W8" s="27">
        <v>173</v>
      </c>
      <c r="X8" s="27"/>
      <c r="Y8" s="27"/>
      <c r="Z8" s="27"/>
      <c r="AA8" s="34"/>
      <c r="AB8" s="34"/>
      <c r="AC8" s="15">
        <f t="shared" si="1"/>
        <v>233</v>
      </c>
      <c r="AD8" s="15">
        <f t="shared" si="2"/>
        <v>399</v>
      </c>
    </row>
    <row r="9" spans="1:30">
      <c r="A9" s="14">
        <v>5</v>
      </c>
      <c r="B9" s="8" t="s">
        <v>21</v>
      </c>
      <c r="C9" s="96" t="s">
        <v>278</v>
      </c>
      <c r="D9" s="9"/>
      <c r="E9" s="3">
        <v>80</v>
      </c>
      <c r="F9" s="3"/>
      <c r="G9" s="3"/>
      <c r="H9" s="3"/>
      <c r="I9" s="3"/>
      <c r="J9" s="3"/>
      <c r="K9" s="3"/>
      <c r="L9" s="3"/>
      <c r="M9" s="3"/>
      <c r="N9" s="3"/>
      <c r="O9" s="3"/>
      <c r="P9" s="24">
        <f t="shared" si="0"/>
        <v>80</v>
      </c>
      <c r="Q9" s="27">
        <v>40</v>
      </c>
      <c r="R9" s="27"/>
      <c r="S9" s="27"/>
      <c r="T9" s="27"/>
      <c r="U9" s="27"/>
      <c r="V9" s="27"/>
      <c r="W9" s="27"/>
      <c r="X9" s="27"/>
      <c r="Y9" s="27"/>
      <c r="Z9" s="27"/>
      <c r="AA9" s="34"/>
      <c r="AB9" s="34"/>
      <c r="AC9" s="15">
        <f t="shared" si="1"/>
        <v>40</v>
      </c>
      <c r="AD9" s="15">
        <f t="shared" si="2"/>
        <v>120</v>
      </c>
    </row>
    <row r="10" spans="1:30">
      <c r="A10" s="14">
        <v>6</v>
      </c>
      <c r="B10" s="8" t="s">
        <v>21</v>
      </c>
      <c r="C10" s="9" t="s">
        <v>26</v>
      </c>
      <c r="D10" s="9"/>
      <c r="E10" s="3">
        <v>110</v>
      </c>
      <c r="F10" s="3"/>
      <c r="G10" s="3"/>
      <c r="H10" s="3">
        <v>19</v>
      </c>
      <c r="I10" s="3"/>
      <c r="J10" s="3"/>
      <c r="K10" s="3">
        <v>50</v>
      </c>
      <c r="L10" s="3"/>
      <c r="M10" s="3">
        <v>40</v>
      </c>
      <c r="N10" s="3"/>
      <c r="O10" s="3"/>
      <c r="P10" s="24">
        <f t="shared" si="0"/>
        <v>219</v>
      </c>
      <c r="Q10" s="27">
        <v>50</v>
      </c>
      <c r="R10" s="27"/>
      <c r="S10" s="27"/>
      <c r="T10" s="27"/>
      <c r="U10" s="27"/>
      <c r="V10" s="27"/>
      <c r="W10" s="27"/>
      <c r="X10" s="27"/>
      <c r="Y10" s="27"/>
      <c r="Z10" s="27"/>
      <c r="AA10" s="34"/>
      <c r="AB10" s="34"/>
      <c r="AC10" s="15">
        <f t="shared" si="1"/>
        <v>50</v>
      </c>
      <c r="AD10" s="15">
        <f t="shared" si="2"/>
        <v>269</v>
      </c>
    </row>
    <row r="11" spans="1:30">
      <c r="A11" s="14">
        <v>7</v>
      </c>
      <c r="B11" s="8" t="s">
        <v>21</v>
      </c>
      <c r="C11" s="9" t="s">
        <v>27</v>
      </c>
      <c r="D11" s="9"/>
      <c r="E11" s="3">
        <v>140</v>
      </c>
      <c r="F11" s="3"/>
      <c r="G11" s="3"/>
      <c r="H11" s="3"/>
      <c r="I11" s="3"/>
      <c r="J11" s="3"/>
      <c r="K11" s="3">
        <v>100</v>
      </c>
      <c r="L11" s="3"/>
      <c r="M11" s="3"/>
      <c r="N11" s="3"/>
      <c r="O11" s="3">
        <v>150</v>
      </c>
      <c r="P11" s="24">
        <f t="shared" si="0"/>
        <v>390</v>
      </c>
      <c r="Q11" s="27">
        <v>50</v>
      </c>
      <c r="R11" s="27"/>
      <c r="S11" s="27"/>
      <c r="T11" s="27"/>
      <c r="U11" s="27"/>
      <c r="V11" s="27"/>
      <c r="W11" s="27">
        <v>994</v>
      </c>
      <c r="X11" s="27">
        <v>100</v>
      </c>
      <c r="Y11" s="27"/>
      <c r="Z11" s="27"/>
      <c r="AA11" s="34"/>
      <c r="AB11" s="34"/>
      <c r="AC11" s="15">
        <f t="shared" si="1"/>
        <v>1144</v>
      </c>
      <c r="AD11" s="15">
        <f t="shared" si="2"/>
        <v>1534</v>
      </c>
    </row>
    <row r="12" spans="1:30">
      <c r="A12" s="14">
        <v>8</v>
      </c>
      <c r="B12" s="8" t="s">
        <v>21</v>
      </c>
      <c r="C12" s="9" t="s">
        <v>28</v>
      </c>
      <c r="D12" s="9"/>
      <c r="E12" s="3">
        <v>110</v>
      </c>
      <c r="F12" s="3"/>
      <c r="G12" s="3"/>
      <c r="H12" s="3">
        <v>33</v>
      </c>
      <c r="I12" s="3"/>
      <c r="J12" s="3">
        <v>54</v>
      </c>
      <c r="K12" s="3"/>
      <c r="L12" s="3"/>
      <c r="M12" s="3"/>
      <c r="N12" s="3"/>
      <c r="O12" s="3"/>
      <c r="P12" s="24">
        <f t="shared" si="0"/>
        <v>197</v>
      </c>
      <c r="Q12" s="27">
        <v>60</v>
      </c>
      <c r="R12" s="27"/>
      <c r="S12" s="27"/>
      <c r="T12" s="27"/>
      <c r="U12" s="27"/>
      <c r="V12" s="27"/>
      <c r="W12" s="27"/>
      <c r="X12" s="27"/>
      <c r="Y12" s="27"/>
      <c r="Z12" s="27"/>
      <c r="AA12" s="34"/>
      <c r="AB12" s="34"/>
      <c r="AC12" s="15">
        <f t="shared" si="1"/>
        <v>60</v>
      </c>
      <c r="AD12" s="15">
        <f t="shared" si="2"/>
        <v>257</v>
      </c>
    </row>
    <row r="13" spans="1:30">
      <c r="A13" s="14">
        <v>9</v>
      </c>
      <c r="B13" s="8" t="s">
        <v>21</v>
      </c>
      <c r="C13" s="9" t="s">
        <v>29</v>
      </c>
      <c r="D13" s="9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24">
        <f t="shared" si="0"/>
        <v>0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34"/>
      <c r="AB13" s="34"/>
      <c r="AC13" s="15">
        <f t="shared" si="1"/>
        <v>0</v>
      </c>
      <c r="AD13" s="15">
        <f t="shared" si="2"/>
        <v>0</v>
      </c>
    </row>
    <row r="14" spans="1:30">
      <c r="A14" s="14">
        <v>10</v>
      </c>
      <c r="B14" s="8" t="s">
        <v>21</v>
      </c>
      <c r="C14" s="9" t="s">
        <v>30</v>
      </c>
      <c r="D14" s="9"/>
      <c r="E14" s="3">
        <v>110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24">
        <f t="shared" si="0"/>
        <v>110</v>
      </c>
      <c r="Q14" s="27">
        <v>50</v>
      </c>
      <c r="R14" s="27"/>
      <c r="S14" s="27"/>
      <c r="T14" s="27"/>
      <c r="U14" s="27"/>
      <c r="V14" s="27"/>
      <c r="W14" s="27"/>
      <c r="X14" s="27"/>
      <c r="Y14" s="27">
        <v>20</v>
      </c>
      <c r="Z14" s="27"/>
      <c r="AA14" s="34"/>
      <c r="AB14" s="34"/>
      <c r="AC14" s="15">
        <f t="shared" si="1"/>
        <v>70</v>
      </c>
      <c r="AD14" s="15">
        <f t="shared" si="2"/>
        <v>180</v>
      </c>
    </row>
    <row r="15" spans="1:30">
      <c r="A15" s="14">
        <v>11</v>
      </c>
      <c r="B15" s="8" t="s">
        <v>21</v>
      </c>
      <c r="C15" s="9" t="s">
        <v>31</v>
      </c>
      <c r="D15" s="9"/>
      <c r="E15" s="3">
        <v>60</v>
      </c>
      <c r="F15" s="3"/>
      <c r="G15" s="3"/>
      <c r="H15" s="3"/>
      <c r="I15" s="3"/>
      <c r="J15" s="3"/>
      <c r="K15" s="3">
        <v>100</v>
      </c>
      <c r="L15" s="3"/>
      <c r="M15" s="3">
        <v>100</v>
      </c>
      <c r="N15" s="3"/>
      <c r="O15" s="3"/>
      <c r="P15" s="24">
        <f t="shared" si="0"/>
        <v>260</v>
      </c>
      <c r="Q15" s="27">
        <v>30</v>
      </c>
      <c r="R15" s="27"/>
      <c r="S15" s="27"/>
      <c r="T15" s="27"/>
      <c r="U15" s="27">
        <v>14</v>
      </c>
      <c r="V15" s="27"/>
      <c r="W15" s="27"/>
      <c r="X15" s="27"/>
      <c r="Y15" s="27"/>
      <c r="Z15" s="27"/>
      <c r="AA15" s="34"/>
      <c r="AB15" s="34">
        <v>60</v>
      </c>
      <c r="AC15" s="15">
        <f t="shared" si="1"/>
        <v>104</v>
      </c>
      <c r="AD15" s="15">
        <f t="shared" si="2"/>
        <v>364</v>
      </c>
    </row>
    <row r="16" spans="1:30">
      <c r="A16" s="14">
        <v>12</v>
      </c>
      <c r="B16" s="8" t="s">
        <v>21</v>
      </c>
      <c r="C16" s="9" t="s">
        <v>32</v>
      </c>
      <c r="D16" s="9"/>
      <c r="E16" s="3">
        <v>100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24">
        <f t="shared" si="0"/>
        <v>100</v>
      </c>
      <c r="Q16" s="27">
        <v>50</v>
      </c>
      <c r="R16" s="27"/>
      <c r="S16" s="27"/>
      <c r="T16" s="27"/>
      <c r="U16" s="27"/>
      <c r="V16" s="27"/>
      <c r="W16" s="27"/>
      <c r="X16" s="27"/>
      <c r="Y16" s="27"/>
      <c r="Z16" s="27"/>
      <c r="AA16" s="34"/>
      <c r="AB16" s="34"/>
      <c r="AC16" s="15">
        <f t="shared" si="1"/>
        <v>50</v>
      </c>
      <c r="AD16" s="15">
        <f t="shared" si="2"/>
        <v>150</v>
      </c>
    </row>
    <row r="17" spans="1:30">
      <c r="A17" s="14">
        <v>13</v>
      </c>
      <c r="B17" s="8" t="s">
        <v>21</v>
      </c>
      <c r="C17" s="9" t="s">
        <v>33</v>
      </c>
      <c r="D17" s="9"/>
      <c r="E17" s="3">
        <v>130</v>
      </c>
      <c r="F17" s="3"/>
      <c r="G17" s="3"/>
      <c r="H17" s="3"/>
      <c r="I17" s="3"/>
      <c r="J17" s="3">
        <v>126</v>
      </c>
      <c r="K17" s="3"/>
      <c r="L17" s="3"/>
      <c r="M17" s="3"/>
      <c r="N17" s="3"/>
      <c r="O17" s="3"/>
      <c r="P17" s="24">
        <f t="shared" si="0"/>
        <v>256</v>
      </c>
      <c r="Q17" s="27">
        <v>30</v>
      </c>
      <c r="R17" s="27"/>
      <c r="S17" s="27"/>
      <c r="T17" s="27"/>
      <c r="U17" s="27"/>
      <c r="V17" s="27"/>
      <c r="W17" s="27">
        <v>611</v>
      </c>
      <c r="X17" s="27"/>
      <c r="Y17" s="27"/>
      <c r="Z17" s="27">
        <v>20</v>
      </c>
      <c r="AA17" s="34"/>
      <c r="AB17" s="34"/>
      <c r="AC17" s="15">
        <f t="shared" si="1"/>
        <v>661</v>
      </c>
      <c r="AD17" s="15">
        <f t="shared" si="2"/>
        <v>917</v>
      </c>
    </row>
    <row r="18" spans="1:30">
      <c r="A18" s="14">
        <v>14</v>
      </c>
      <c r="B18" s="8" t="s">
        <v>21</v>
      </c>
      <c r="C18" s="9" t="s">
        <v>34</v>
      </c>
      <c r="D18" s="9"/>
      <c r="E18" s="3">
        <v>130</v>
      </c>
      <c r="F18" s="3"/>
      <c r="G18" s="3"/>
      <c r="H18" s="3"/>
      <c r="I18" s="3"/>
      <c r="J18" s="3">
        <v>162</v>
      </c>
      <c r="K18" s="3"/>
      <c r="L18" s="3"/>
      <c r="M18" s="3"/>
      <c r="N18" s="3"/>
      <c r="O18" s="3"/>
      <c r="P18" s="24">
        <f t="shared" si="0"/>
        <v>292</v>
      </c>
      <c r="Q18" s="27">
        <v>50</v>
      </c>
      <c r="R18" s="27"/>
      <c r="S18" s="27"/>
      <c r="T18" s="27"/>
      <c r="U18" s="27"/>
      <c r="V18" s="27"/>
      <c r="W18" s="27"/>
      <c r="X18" s="27"/>
      <c r="Y18" s="27"/>
      <c r="Z18" s="27"/>
      <c r="AA18" s="34"/>
      <c r="AB18" s="34"/>
      <c r="AC18" s="15">
        <f t="shared" si="1"/>
        <v>50</v>
      </c>
      <c r="AD18" s="15">
        <f t="shared" si="2"/>
        <v>342</v>
      </c>
    </row>
    <row r="19" spans="1:30">
      <c r="A19" s="14">
        <v>15</v>
      </c>
      <c r="B19" s="8" t="s">
        <v>21</v>
      </c>
      <c r="C19" s="9" t="s">
        <v>35</v>
      </c>
      <c r="D19" s="9"/>
      <c r="E19" s="3">
        <v>50</v>
      </c>
      <c r="F19" s="3"/>
      <c r="G19" s="3"/>
      <c r="H19" s="3"/>
      <c r="I19" s="3"/>
      <c r="J19" s="3">
        <v>486</v>
      </c>
      <c r="K19" s="3"/>
      <c r="L19" s="3"/>
      <c r="M19" s="3"/>
      <c r="N19" s="3"/>
      <c r="O19" s="3"/>
      <c r="P19" s="24">
        <f t="shared" si="0"/>
        <v>536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34"/>
      <c r="AB19" s="34"/>
      <c r="AC19" s="15">
        <f t="shared" si="1"/>
        <v>0</v>
      </c>
      <c r="AD19" s="15">
        <f t="shared" si="2"/>
        <v>536</v>
      </c>
    </row>
    <row r="20" spans="1:30">
      <c r="A20" s="14">
        <v>16</v>
      </c>
      <c r="B20" s="8" t="s">
        <v>21</v>
      </c>
      <c r="C20" s="9" t="s">
        <v>36</v>
      </c>
      <c r="D20" s="9"/>
      <c r="E20" s="3">
        <v>100</v>
      </c>
      <c r="F20" s="3"/>
      <c r="G20" s="3"/>
      <c r="H20" s="3"/>
      <c r="I20" s="3"/>
      <c r="J20" s="3">
        <v>540</v>
      </c>
      <c r="K20" s="3"/>
      <c r="L20" s="3"/>
      <c r="M20" s="3"/>
      <c r="N20" s="3"/>
      <c r="O20" s="3"/>
      <c r="P20" s="24">
        <f t="shared" si="0"/>
        <v>640</v>
      </c>
      <c r="Q20" s="27">
        <v>30</v>
      </c>
      <c r="R20" s="27"/>
      <c r="S20" s="27"/>
      <c r="T20" s="27"/>
      <c r="U20" s="27"/>
      <c r="V20" s="27"/>
      <c r="W20" s="27">
        <v>994</v>
      </c>
      <c r="X20" s="27"/>
      <c r="Y20" s="27">
        <v>10</v>
      </c>
      <c r="Z20" s="27"/>
      <c r="AA20" s="34"/>
      <c r="AB20" s="34"/>
      <c r="AC20" s="15">
        <f t="shared" si="1"/>
        <v>1034</v>
      </c>
      <c r="AD20" s="15">
        <f t="shared" si="2"/>
        <v>1674</v>
      </c>
    </row>
    <row r="21" spans="1:30">
      <c r="A21" s="14">
        <v>17</v>
      </c>
      <c r="B21" s="8" t="s">
        <v>21</v>
      </c>
      <c r="C21" s="9" t="s">
        <v>37</v>
      </c>
      <c r="D21" s="9"/>
      <c r="E21" s="3">
        <v>90</v>
      </c>
      <c r="F21" s="3"/>
      <c r="G21" s="3"/>
      <c r="H21" s="3"/>
      <c r="I21" s="3"/>
      <c r="J21" s="3">
        <v>54</v>
      </c>
      <c r="K21" s="3"/>
      <c r="L21" s="3"/>
      <c r="M21" s="3"/>
      <c r="N21" s="3"/>
      <c r="O21" s="3"/>
      <c r="P21" s="24">
        <f t="shared" si="0"/>
        <v>144</v>
      </c>
      <c r="Q21" s="27">
        <v>40</v>
      </c>
      <c r="R21" s="27"/>
      <c r="S21" s="27"/>
      <c r="T21" s="27"/>
      <c r="U21" s="27"/>
      <c r="V21" s="27"/>
      <c r="W21" s="27"/>
      <c r="X21" s="27"/>
      <c r="Y21" s="27"/>
      <c r="Z21" s="27"/>
      <c r="AA21" s="34"/>
      <c r="AB21" s="34"/>
      <c r="AC21" s="15">
        <f t="shared" si="1"/>
        <v>40</v>
      </c>
      <c r="AD21" s="15">
        <f t="shared" si="2"/>
        <v>184</v>
      </c>
    </row>
    <row r="22" spans="1:30">
      <c r="A22" s="14">
        <v>18</v>
      </c>
      <c r="B22" s="8" t="s">
        <v>21</v>
      </c>
      <c r="C22" s="9" t="s">
        <v>38</v>
      </c>
      <c r="D22" s="9"/>
      <c r="E22" s="3">
        <v>120</v>
      </c>
      <c r="F22" s="3"/>
      <c r="G22" s="3"/>
      <c r="H22" s="3"/>
      <c r="I22" s="3"/>
      <c r="J22" s="3">
        <v>72</v>
      </c>
      <c r="K22" s="3">
        <v>50</v>
      </c>
      <c r="L22" s="3"/>
      <c r="M22" s="3"/>
      <c r="N22" s="3"/>
      <c r="O22" s="3"/>
      <c r="P22" s="24">
        <f t="shared" si="0"/>
        <v>242</v>
      </c>
      <c r="Q22" s="27">
        <v>40</v>
      </c>
      <c r="R22" s="27"/>
      <c r="S22" s="27">
        <v>10</v>
      </c>
      <c r="T22" s="27"/>
      <c r="U22" s="27">
        <v>20</v>
      </c>
      <c r="V22" s="27"/>
      <c r="W22" s="27"/>
      <c r="X22" s="27"/>
      <c r="Y22" s="27"/>
      <c r="Z22" s="27"/>
      <c r="AA22" s="34"/>
      <c r="AB22" s="34"/>
      <c r="AC22" s="15">
        <f t="shared" si="1"/>
        <v>70</v>
      </c>
      <c r="AD22" s="15">
        <f t="shared" si="2"/>
        <v>312</v>
      </c>
    </row>
    <row r="23" spans="1:30">
      <c r="A23" s="14">
        <v>19</v>
      </c>
      <c r="B23" s="8" t="s">
        <v>21</v>
      </c>
      <c r="C23" s="9" t="s">
        <v>39</v>
      </c>
      <c r="D23" s="9"/>
      <c r="E23" s="3">
        <v>110</v>
      </c>
      <c r="F23" s="3"/>
      <c r="G23" s="3"/>
      <c r="H23" s="3"/>
      <c r="I23" s="3"/>
      <c r="J23" s="3">
        <v>162</v>
      </c>
      <c r="K23" s="3"/>
      <c r="L23" s="3"/>
      <c r="M23" s="3"/>
      <c r="N23" s="3"/>
      <c r="O23" s="3"/>
      <c r="P23" s="24">
        <f t="shared" si="0"/>
        <v>272</v>
      </c>
      <c r="Q23" s="27">
        <v>30</v>
      </c>
      <c r="R23" s="27"/>
      <c r="S23" s="27"/>
      <c r="T23" s="27"/>
      <c r="U23" s="27"/>
      <c r="V23" s="27"/>
      <c r="W23" s="27">
        <v>221</v>
      </c>
      <c r="X23" s="27"/>
      <c r="Y23" s="27"/>
      <c r="Z23" s="27"/>
      <c r="AA23" s="34"/>
      <c r="AB23" s="34"/>
      <c r="AC23" s="15">
        <f t="shared" si="1"/>
        <v>251</v>
      </c>
      <c r="AD23" s="15">
        <f t="shared" si="2"/>
        <v>523</v>
      </c>
    </row>
    <row r="24" spans="1:30">
      <c r="A24" s="14">
        <v>20</v>
      </c>
      <c r="B24" s="8" t="s">
        <v>21</v>
      </c>
      <c r="C24" s="9" t="s">
        <v>40</v>
      </c>
      <c r="D24" s="9"/>
      <c r="E24" s="3">
        <v>110</v>
      </c>
      <c r="F24" s="3"/>
      <c r="G24" s="3"/>
      <c r="H24" s="3"/>
      <c r="I24" s="3"/>
      <c r="J24" s="3"/>
      <c r="K24" s="3">
        <v>150</v>
      </c>
      <c r="L24" s="3"/>
      <c r="M24" s="3"/>
      <c r="N24" s="3"/>
      <c r="O24" s="3"/>
      <c r="P24" s="24">
        <f t="shared" si="0"/>
        <v>260</v>
      </c>
      <c r="Q24" s="27"/>
      <c r="R24" s="27"/>
      <c r="S24" s="27"/>
      <c r="T24" s="27"/>
      <c r="U24" s="27">
        <v>70</v>
      </c>
      <c r="V24" s="27"/>
      <c r="W24" s="27"/>
      <c r="X24" s="27"/>
      <c r="Y24" s="27"/>
      <c r="Z24" s="27"/>
      <c r="AA24" s="34"/>
      <c r="AB24" s="34"/>
      <c r="AC24" s="15">
        <f t="shared" si="1"/>
        <v>70</v>
      </c>
      <c r="AD24" s="15">
        <f t="shared" si="2"/>
        <v>330</v>
      </c>
    </row>
    <row r="25" spans="1:30">
      <c r="A25" s="14">
        <v>21</v>
      </c>
      <c r="B25" s="8" t="s">
        <v>21</v>
      </c>
      <c r="C25" s="9" t="s">
        <v>41</v>
      </c>
      <c r="D25" s="9"/>
      <c r="E25" s="3">
        <v>110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24">
        <f t="shared" si="0"/>
        <v>110</v>
      </c>
      <c r="Q25" s="27">
        <v>60</v>
      </c>
      <c r="R25" s="27"/>
      <c r="S25" s="27"/>
      <c r="T25" s="27"/>
      <c r="U25" s="27"/>
      <c r="V25" s="27"/>
      <c r="W25" s="27"/>
      <c r="X25" s="27"/>
      <c r="Y25" s="27"/>
      <c r="Z25" s="27"/>
      <c r="AA25" s="34"/>
      <c r="AB25" s="34"/>
      <c r="AC25" s="15">
        <f t="shared" si="1"/>
        <v>60</v>
      </c>
      <c r="AD25" s="15">
        <f t="shared" si="2"/>
        <v>170</v>
      </c>
    </row>
    <row r="26" spans="1:30">
      <c r="A26" s="14">
        <v>22</v>
      </c>
      <c r="B26" s="8" t="s">
        <v>21</v>
      </c>
      <c r="C26" s="9" t="s">
        <v>42</v>
      </c>
      <c r="D26" s="9"/>
      <c r="E26" s="3">
        <v>100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24">
        <f t="shared" si="0"/>
        <v>100</v>
      </c>
      <c r="Q26" s="27">
        <v>60</v>
      </c>
      <c r="R26" s="27"/>
      <c r="S26" s="27"/>
      <c r="T26" s="27"/>
      <c r="U26" s="27"/>
      <c r="V26" s="27"/>
      <c r="W26" s="27"/>
      <c r="X26" s="27"/>
      <c r="Y26" s="27"/>
      <c r="Z26" s="27"/>
      <c r="AA26" s="34"/>
      <c r="AB26" s="34"/>
      <c r="AC26" s="15">
        <f t="shared" si="1"/>
        <v>60</v>
      </c>
      <c r="AD26" s="15">
        <f t="shared" si="2"/>
        <v>160</v>
      </c>
    </row>
    <row r="27" spans="1:30">
      <c r="A27" s="14">
        <v>23</v>
      </c>
      <c r="B27" s="8" t="s">
        <v>21</v>
      </c>
      <c r="C27" s="9" t="s">
        <v>43</v>
      </c>
      <c r="D27" s="9"/>
      <c r="E27" s="3">
        <v>80</v>
      </c>
      <c r="F27" s="3"/>
      <c r="G27" s="3"/>
      <c r="H27" s="3"/>
      <c r="I27" s="3"/>
      <c r="J27" s="3"/>
      <c r="K27" s="3"/>
      <c r="L27" s="3"/>
      <c r="M27" s="3"/>
      <c r="N27" s="3">
        <v>311</v>
      </c>
      <c r="O27" s="3"/>
      <c r="P27" s="24">
        <f t="shared" si="0"/>
        <v>391</v>
      </c>
      <c r="Q27" s="27">
        <v>40</v>
      </c>
      <c r="R27" s="27"/>
      <c r="S27" s="27"/>
      <c r="T27" s="27"/>
      <c r="U27" s="27"/>
      <c r="V27" s="27"/>
      <c r="W27" s="27"/>
      <c r="X27" s="27">
        <v>100</v>
      </c>
      <c r="Y27" s="27"/>
      <c r="Z27" s="27"/>
      <c r="AA27" s="34"/>
      <c r="AB27" s="34"/>
      <c r="AC27" s="15">
        <f t="shared" si="1"/>
        <v>140</v>
      </c>
      <c r="AD27" s="15">
        <f t="shared" si="2"/>
        <v>531</v>
      </c>
    </row>
    <row r="28" spans="1:30">
      <c r="A28" s="14">
        <v>24</v>
      </c>
      <c r="B28" s="8" t="s">
        <v>21</v>
      </c>
      <c r="C28" s="9" t="s">
        <v>44</v>
      </c>
      <c r="D28" s="9"/>
      <c r="E28" s="3">
        <v>110</v>
      </c>
      <c r="F28" s="3"/>
      <c r="G28" s="3"/>
      <c r="H28" s="3"/>
      <c r="I28" s="3"/>
      <c r="J28" s="3">
        <v>150</v>
      </c>
      <c r="K28" s="3"/>
      <c r="L28" s="3"/>
      <c r="M28" s="3"/>
      <c r="N28" s="3"/>
      <c r="O28" s="3"/>
      <c r="P28" s="24">
        <f t="shared" si="0"/>
        <v>260</v>
      </c>
      <c r="Q28" s="27">
        <v>10</v>
      </c>
      <c r="R28" s="27"/>
      <c r="S28" s="27"/>
      <c r="T28" s="27"/>
      <c r="U28" s="27">
        <v>63</v>
      </c>
      <c r="V28" s="27"/>
      <c r="W28" s="27"/>
      <c r="X28" s="27"/>
      <c r="Y28" s="27"/>
      <c r="Z28" s="27"/>
      <c r="AA28" s="34"/>
      <c r="AB28" s="34"/>
      <c r="AC28" s="15">
        <f t="shared" si="1"/>
        <v>73</v>
      </c>
      <c r="AD28" s="15">
        <f t="shared" si="2"/>
        <v>333</v>
      </c>
    </row>
    <row r="29" spans="1:30">
      <c r="A29" s="14">
        <v>25</v>
      </c>
      <c r="B29" s="8" t="s">
        <v>21</v>
      </c>
      <c r="C29" s="9" t="s">
        <v>45</v>
      </c>
      <c r="D29" s="9"/>
      <c r="E29" s="3">
        <v>100</v>
      </c>
      <c r="F29" s="3"/>
      <c r="G29" s="3"/>
      <c r="H29" s="3">
        <v>4</v>
      </c>
      <c r="I29" s="3"/>
      <c r="J29" s="3"/>
      <c r="K29" s="3"/>
      <c r="L29" s="3"/>
      <c r="M29" s="3"/>
      <c r="N29" s="3"/>
      <c r="O29" s="3"/>
      <c r="P29" s="24">
        <f t="shared" si="0"/>
        <v>104</v>
      </c>
      <c r="Q29" s="27">
        <v>40</v>
      </c>
      <c r="R29" s="27"/>
      <c r="S29" s="27"/>
      <c r="T29" s="27"/>
      <c r="U29" s="27"/>
      <c r="V29" s="27"/>
      <c r="W29" s="27"/>
      <c r="X29" s="27"/>
      <c r="Y29" s="27"/>
      <c r="Z29" s="27"/>
      <c r="AA29" s="34"/>
      <c r="AB29" s="34"/>
      <c r="AC29" s="15">
        <f t="shared" si="1"/>
        <v>40</v>
      </c>
      <c r="AD29" s="15">
        <f t="shared" si="2"/>
        <v>144</v>
      </c>
    </row>
    <row r="30" spans="1:30">
      <c r="A30" s="14">
        <v>26</v>
      </c>
      <c r="B30" s="8" t="s">
        <v>21</v>
      </c>
      <c r="C30" s="9" t="s">
        <v>46</v>
      </c>
      <c r="D30" s="9"/>
      <c r="E30" s="3">
        <v>130</v>
      </c>
      <c r="F30" s="3"/>
      <c r="G30" s="3"/>
      <c r="H30" s="3"/>
      <c r="I30" s="3"/>
      <c r="J30" s="3">
        <v>162</v>
      </c>
      <c r="K30" s="3"/>
      <c r="L30" s="3"/>
      <c r="M30" s="3"/>
      <c r="N30" s="3"/>
      <c r="O30" s="3"/>
      <c r="P30" s="24">
        <f t="shared" si="0"/>
        <v>292</v>
      </c>
      <c r="Q30" s="27">
        <v>40</v>
      </c>
      <c r="R30" s="27"/>
      <c r="S30" s="27"/>
      <c r="T30" s="27"/>
      <c r="U30" s="27"/>
      <c r="V30" s="27"/>
      <c r="W30" s="27"/>
      <c r="X30" s="27"/>
      <c r="Y30" s="27"/>
      <c r="Z30" s="27"/>
      <c r="AA30" s="34"/>
      <c r="AB30" s="34"/>
      <c r="AC30" s="15">
        <f t="shared" si="1"/>
        <v>40</v>
      </c>
      <c r="AD30" s="15">
        <f t="shared" si="2"/>
        <v>332</v>
      </c>
    </row>
    <row r="31" spans="1:30">
      <c r="A31" s="14">
        <v>27</v>
      </c>
      <c r="B31" s="8" t="s">
        <v>21</v>
      </c>
      <c r="C31" s="9" t="s">
        <v>47</v>
      </c>
      <c r="D31" s="9"/>
      <c r="E31" s="3">
        <v>90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24">
        <f t="shared" si="0"/>
        <v>90</v>
      </c>
      <c r="Q31" s="27">
        <v>30</v>
      </c>
      <c r="R31" s="27"/>
      <c r="S31" s="27"/>
      <c r="T31" s="27"/>
      <c r="U31" s="27"/>
      <c r="V31" s="27"/>
      <c r="W31" s="27"/>
      <c r="X31" s="27"/>
      <c r="Y31" s="27"/>
      <c r="Z31" s="27"/>
      <c r="AA31" s="34"/>
      <c r="AB31" s="34"/>
      <c r="AC31" s="15">
        <f t="shared" si="1"/>
        <v>30</v>
      </c>
      <c r="AD31" s="15">
        <f t="shared" si="2"/>
        <v>120</v>
      </c>
    </row>
    <row r="32" spans="1:30">
      <c r="A32" s="14">
        <v>28</v>
      </c>
      <c r="B32" s="8" t="s">
        <v>21</v>
      </c>
      <c r="C32" s="9" t="s">
        <v>48</v>
      </c>
      <c r="D32" s="9"/>
      <c r="E32" s="3">
        <v>110</v>
      </c>
      <c r="F32" s="3"/>
      <c r="G32" s="3"/>
      <c r="H32" s="3">
        <v>73</v>
      </c>
      <c r="I32" s="3"/>
      <c r="J32" s="3">
        <v>324</v>
      </c>
      <c r="K32" s="3">
        <v>50</v>
      </c>
      <c r="L32" s="3"/>
      <c r="M32" s="3"/>
      <c r="N32" s="3"/>
      <c r="O32" s="3"/>
      <c r="P32" s="24">
        <f t="shared" si="0"/>
        <v>557</v>
      </c>
      <c r="Q32" s="27">
        <v>40</v>
      </c>
      <c r="R32" s="27"/>
      <c r="S32" s="27"/>
      <c r="T32" s="27"/>
      <c r="U32" s="27"/>
      <c r="V32" s="27"/>
      <c r="W32" s="27">
        <v>773</v>
      </c>
      <c r="X32" s="27"/>
      <c r="Y32" s="27"/>
      <c r="Z32" s="27"/>
      <c r="AA32" s="34"/>
      <c r="AB32" s="34"/>
      <c r="AC32" s="15">
        <f t="shared" si="1"/>
        <v>813</v>
      </c>
      <c r="AD32" s="15">
        <f t="shared" si="2"/>
        <v>1370</v>
      </c>
    </row>
    <row r="33" spans="1:30">
      <c r="A33" s="14">
        <v>29</v>
      </c>
      <c r="B33" s="8" t="s">
        <v>21</v>
      </c>
      <c r="C33" s="9" t="s">
        <v>49</v>
      </c>
      <c r="D33" s="9"/>
      <c r="E33" s="3">
        <v>100</v>
      </c>
      <c r="F33" s="3"/>
      <c r="G33" s="3"/>
      <c r="H33" s="3"/>
      <c r="I33" s="3"/>
      <c r="J33" s="3">
        <v>270</v>
      </c>
      <c r="K33" s="3">
        <v>150</v>
      </c>
      <c r="L33" s="3"/>
      <c r="M33" s="3"/>
      <c r="N33" s="3"/>
      <c r="O33" s="3"/>
      <c r="P33" s="24">
        <f t="shared" si="0"/>
        <v>520</v>
      </c>
      <c r="Q33" s="27">
        <v>40</v>
      </c>
      <c r="R33" s="27"/>
      <c r="S33" s="27"/>
      <c r="T33" s="27"/>
      <c r="U33" s="27"/>
      <c r="V33" s="27"/>
      <c r="W33" s="27">
        <v>922</v>
      </c>
      <c r="X33" s="27">
        <v>100</v>
      </c>
      <c r="Y33" s="27"/>
      <c r="Z33" s="27"/>
      <c r="AA33" s="34"/>
      <c r="AB33" s="34"/>
      <c r="AC33" s="15">
        <f t="shared" si="1"/>
        <v>1062</v>
      </c>
      <c r="AD33" s="15">
        <f t="shared" si="2"/>
        <v>1582</v>
      </c>
    </row>
    <row r="34" spans="1:30">
      <c r="A34" s="14">
        <v>30</v>
      </c>
      <c r="B34" s="8" t="s">
        <v>21</v>
      </c>
      <c r="C34" s="9" t="s">
        <v>50</v>
      </c>
      <c r="D34" s="9"/>
      <c r="E34" s="3">
        <v>70</v>
      </c>
      <c r="F34" s="3"/>
      <c r="G34" s="3"/>
      <c r="H34" s="3"/>
      <c r="I34" s="3"/>
      <c r="J34" s="3">
        <v>54</v>
      </c>
      <c r="K34" s="3">
        <v>100</v>
      </c>
      <c r="L34" s="3"/>
      <c r="M34" s="3">
        <v>80</v>
      </c>
      <c r="N34" s="3">
        <v>165</v>
      </c>
      <c r="O34" s="3"/>
      <c r="P34" s="24">
        <f t="shared" si="0"/>
        <v>469</v>
      </c>
      <c r="Q34" s="27">
        <v>60</v>
      </c>
      <c r="R34" s="27"/>
      <c r="S34" s="27"/>
      <c r="T34" s="27"/>
      <c r="U34" s="27">
        <v>9</v>
      </c>
      <c r="V34" s="27"/>
      <c r="W34" s="27"/>
      <c r="X34" s="27">
        <v>100</v>
      </c>
      <c r="Y34" s="27"/>
      <c r="Z34" s="27"/>
      <c r="AA34" s="34"/>
      <c r="AB34" s="34"/>
      <c r="AC34" s="15">
        <f t="shared" si="1"/>
        <v>169</v>
      </c>
      <c r="AD34" s="15">
        <f t="shared" si="2"/>
        <v>638</v>
      </c>
    </row>
    <row r="35" spans="1:30">
      <c r="A35" s="14">
        <v>31</v>
      </c>
      <c r="B35" s="8" t="s">
        <v>21</v>
      </c>
      <c r="C35" s="9" t="s">
        <v>51</v>
      </c>
      <c r="D35" s="9"/>
      <c r="E35" s="3">
        <v>80</v>
      </c>
      <c r="F35" s="3"/>
      <c r="G35" s="3"/>
      <c r="H35" s="3"/>
      <c r="I35" s="3"/>
      <c r="J35" s="3">
        <v>108</v>
      </c>
      <c r="K35" s="3"/>
      <c r="L35" s="3"/>
      <c r="M35" s="3"/>
      <c r="N35" s="3"/>
      <c r="O35" s="3"/>
      <c r="P35" s="24">
        <f t="shared" si="0"/>
        <v>188</v>
      </c>
      <c r="Q35" s="27">
        <v>50</v>
      </c>
      <c r="R35" s="27"/>
      <c r="S35" s="27"/>
      <c r="T35" s="27"/>
      <c r="U35" s="27"/>
      <c r="V35" s="27"/>
      <c r="W35" s="27"/>
      <c r="X35" s="27"/>
      <c r="Y35" s="27"/>
      <c r="Z35" s="27"/>
      <c r="AA35" s="34"/>
      <c r="AB35" s="34"/>
      <c r="AC35" s="15">
        <f t="shared" si="1"/>
        <v>50</v>
      </c>
      <c r="AD35" s="15">
        <f t="shared" si="2"/>
        <v>238</v>
      </c>
    </row>
    <row r="36" spans="1:30">
      <c r="A36" s="14">
        <v>32</v>
      </c>
      <c r="B36" s="8" t="s">
        <v>21</v>
      </c>
      <c r="C36" s="9" t="s">
        <v>52</v>
      </c>
      <c r="D36" s="9"/>
      <c r="E36" s="3">
        <v>90</v>
      </c>
      <c r="F36" s="3"/>
      <c r="G36" s="3"/>
      <c r="H36" s="3"/>
      <c r="I36" s="3"/>
      <c r="J36" s="3">
        <v>306</v>
      </c>
      <c r="K36" s="3"/>
      <c r="L36" s="3"/>
      <c r="M36" s="3"/>
      <c r="N36" s="3"/>
      <c r="O36" s="3"/>
      <c r="P36" s="24">
        <f t="shared" si="0"/>
        <v>396</v>
      </c>
      <c r="Q36" s="27">
        <v>50</v>
      </c>
      <c r="R36" s="27"/>
      <c r="S36" s="27"/>
      <c r="T36" s="27"/>
      <c r="U36" s="27"/>
      <c r="V36" s="27"/>
      <c r="W36" s="27"/>
      <c r="X36" s="27"/>
      <c r="Y36" s="27"/>
      <c r="Z36" s="27"/>
      <c r="AA36" s="34"/>
      <c r="AB36" s="34"/>
      <c r="AC36" s="15">
        <f t="shared" si="1"/>
        <v>50</v>
      </c>
      <c r="AD36" s="15">
        <f t="shared" si="2"/>
        <v>446</v>
      </c>
    </row>
    <row r="37" spans="1:30">
      <c r="A37" s="14">
        <v>33</v>
      </c>
      <c r="B37" s="8" t="s">
        <v>21</v>
      </c>
      <c r="C37" s="9" t="s">
        <v>53</v>
      </c>
      <c r="D37" s="9"/>
      <c r="E37" s="3">
        <v>90</v>
      </c>
      <c r="F37" s="3"/>
      <c r="G37" s="3"/>
      <c r="H37" s="3"/>
      <c r="I37" s="3"/>
      <c r="J37" s="3"/>
      <c r="K37" s="3"/>
      <c r="L37" s="3"/>
      <c r="M37" s="3">
        <v>90</v>
      </c>
      <c r="N37" s="3"/>
      <c r="O37" s="3"/>
      <c r="P37" s="24">
        <f t="shared" si="0"/>
        <v>180</v>
      </c>
      <c r="Q37" s="27">
        <v>40</v>
      </c>
      <c r="R37" s="27"/>
      <c r="S37" s="27"/>
      <c r="T37" s="27"/>
      <c r="U37" s="27"/>
      <c r="V37" s="27"/>
      <c r="W37" s="27">
        <v>370</v>
      </c>
      <c r="X37" s="27"/>
      <c r="Y37" s="27"/>
      <c r="Z37" s="27"/>
      <c r="AA37" s="34"/>
      <c r="AB37" s="34"/>
      <c r="AC37" s="15">
        <f t="shared" si="1"/>
        <v>410</v>
      </c>
      <c r="AD37" s="15">
        <f t="shared" si="2"/>
        <v>590</v>
      </c>
    </row>
    <row r="38" spans="1:30">
      <c r="A38" s="14">
        <v>34</v>
      </c>
      <c r="B38" s="8" t="s">
        <v>21</v>
      </c>
      <c r="C38" s="9" t="s">
        <v>54</v>
      </c>
      <c r="D38" s="9"/>
      <c r="E38" s="3">
        <v>60</v>
      </c>
      <c r="F38" s="3"/>
      <c r="G38" s="3"/>
      <c r="H38" s="3"/>
      <c r="I38" s="3"/>
      <c r="J38" s="3">
        <v>168</v>
      </c>
      <c r="K38" s="3"/>
      <c r="L38" s="3"/>
      <c r="M38" s="3"/>
      <c r="N38" s="3">
        <v>152</v>
      </c>
      <c r="O38" s="3"/>
      <c r="P38" s="24">
        <f t="shared" si="0"/>
        <v>380</v>
      </c>
      <c r="Q38" s="27">
        <v>40</v>
      </c>
      <c r="R38" s="27"/>
      <c r="S38" s="27">
        <v>10</v>
      </c>
      <c r="T38" s="27"/>
      <c r="U38" s="27"/>
      <c r="V38" s="27"/>
      <c r="W38" s="27">
        <v>760</v>
      </c>
      <c r="X38" s="27"/>
      <c r="Y38" s="27"/>
      <c r="Z38" s="27"/>
      <c r="AA38" s="34"/>
      <c r="AB38" s="34"/>
      <c r="AC38" s="15">
        <f t="shared" ref="AC38:AC69" si="3">SUM(Q38:AB38)</f>
        <v>810</v>
      </c>
      <c r="AD38" s="15">
        <f t="shared" ref="AD38:AD69" si="4">P38+AC38</f>
        <v>1190</v>
      </c>
    </row>
    <row r="39" spans="1:30">
      <c r="A39" s="14">
        <v>35</v>
      </c>
      <c r="B39" s="8" t="s">
        <v>21</v>
      </c>
      <c r="C39" s="9" t="s">
        <v>55</v>
      </c>
      <c r="D39" s="9"/>
      <c r="E39" s="3">
        <v>90</v>
      </c>
      <c r="F39" s="3"/>
      <c r="G39" s="3"/>
      <c r="H39" s="3">
        <v>5</v>
      </c>
      <c r="I39" s="3"/>
      <c r="J39" s="3"/>
      <c r="K39" s="3"/>
      <c r="L39" s="3"/>
      <c r="M39" s="3"/>
      <c r="N39" s="3"/>
      <c r="O39" s="3"/>
      <c r="P39" s="24">
        <f t="shared" si="0"/>
        <v>95</v>
      </c>
      <c r="Q39" s="27">
        <v>40</v>
      </c>
      <c r="R39" s="27"/>
      <c r="S39" s="27"/>
      <c r="T39" s="27"/>
      <c r="U39" s="27"/>
      <c r="V39" s="27"/>
      <c r="W39" s="27"/>
      <c r="X39" s="27"/>
      <c r="Y39" s="27"/>
      <c r="Z39" s="27"/>
      <c r="AA39" s="34"/>
      <c r="AB39" s="34"/>
      <c r="AC39" s="15">
        <f t="shared" si="3"/>
        <v>40</v>
      </c>
      <c r="AD39" s="15">
        <f t="shared" si="4"/>
        <v>135</v>
      </c>
    </row>
    <row r="40" spans="1:30">
      <c r="A40" s="14">
        <v>36</v>
      </c>
      <c r="B40" s="8" t="s">
        <v>21</v>
      </c>
      <c r="C40" s="9" t="s">
        <v>56</v>
      </c>
      <c r="D40" s="9"/>
      <c r="E40" s="3">
        <v>90</v>
      </c>
      <c r="F40" s="3"/>
      <c r="G40" s="3"/>
      <c r="H40" s="3">
        <v>1</v>
      </c>
      <c r="I40" s="3"/>
      <c r="J40" s="3"/>
      <c r="K40" s="3"/>
      <c r="L40" s="3">
        <v>20</v>
      </c>
      <c r="M40" s="3">
        <v>80</v>
      </c>
      <c r="N40" s="3"/>
      <c r="O40" s="3">
        <v>90</v>
      </c>
      <c r="P40" s="24">
        <f t="shared" si="0"/>
        <v>281</v>
      </c>
      <c r="Q40" s="27">
        <v>30</v>
      </c>
      <c r="R40" s="27"/>
      <c r="S40" s="27">
        <v>80</v>
      </c>
      <c r="T40" s="27"/>
      <c r="U40" s="27">
        <v>126</v>
      </c>
      <c r="V40" s="27"/>
      <c r="W40" s="27"/>
      <c r="X40" s="27"/>
      <c r="Y40" s="27">
        <v>20</v>
      </c>
      <c r="Z40" s="27"/>
      <c r="AA40" s="34"/>
      <c r="AB40" s="34">
        <v>180</v>
      </c>
      <c r="AC40" s="15">
        <f t="shared" si="3"/>
        <v>436</v>
      </c>
      <c r="AD40" s="15">
        <f t="shared" si="4"/>
        <v>717</v>
      </c>
    </row>
    <row r="41" spans="1:30">
      <c r="A41" s="14">
        <v>37</v>
      </c>
      <c r="B41" s="8" t="s">
        <v>21</v>
      </c>
      <c r="C41" s="9" t="s">
        <v>57</v>
      </c>
      <c r="D41" s="9"/>
      <c r="E41" s="3">
        <v>40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24">
        <f t="shared" si="0"/>
        <v>40</v>
      </c>
      <c r="Q41" s="27">
        <v>30</v>
      </c>
      <c r="R41" s="27"/>
      <c r="S41" s="27"/>
      <c r="T41" s="27"/>
      <c r="U41" s="27"/>
      <c r="V41" s="27"/>
      <c r="W41" s="27"/>
      <c r="X41" s="27"/>
      <c r="Y41" s="27"/>
      <c r="Z41" s="27"/>
      <c r="AA41" s="34"/>
      <c r="AB41" s="34"/>
      <c r="AC41" s="15">
        <f t="shared" si="3"/>
        <v>30</v>
      </c>
      <c r="AD41" s="15">
        <f t="shared" si="4"/>
        <v>70</v>
      </c>
    </row>
    <row r="42" spans="1:30">
      <c r="A42" s="14">
        <v>38</v>
      </c>
      <c r="B42" s="8" t="s">
        <v>21</v>
      </c>
      <c r="C42" s="9" t="s">
        <v>58</v>
      </c>
      <c r="D42" s="9"/>
      <c r="E42" s="3">
        <v>10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24">
        <f t="shared" si="0"/>
        <v>10</v>
      </c>
      <c r="Q42" s="27">
        <v>20</v>
      </c>
      <c r="R42" s="27"/>
      <c r="S42" s="27"/>
      <c r="T42" s="27"/>
      <c r="U42" s="27"/>
      <c r="V42" s="27"/>
      <c r="W42" s="27"/>
      <c r="X42" s="27"/>
      <c r="Y42" s="27"/>
      <c r="Z42" s="27"/>
      <c r="AA42" s="34"/>
      <c r="AB42" s="34"/>
      <c r="AC42" s="15">
        <f t="shared" si="3"/>
        <v>20</v>
      </c>
      <c r="AD42" s="15">
        <f t="shared" si="4"/>
        <v>30</v>
      </c>
    </row>
    <row r="43" spans="1:30">
      <c r="A43" s="14">
        <v>39</v>
      </c>
      <c r="B43" s="8" t="s">
        <v>21</v>
      </c>
      <c r="C43" s="9" t="s">
        <v>59</v>
      </c>
      <c r="D43" s="9"/>
      <c r="E43" s="3">
        <v>40</v>
      </c>
      <c r="F43" s="3"/>
      <c r="G43" s="3"/>
      <c r="H43" s="3"/>
      <c r="I43" s="3"/>
      <c r="J43" s="3"/>
      <c r="K43" s="3"/>
      <c r="L43" s="3"/>
      <c r="M43" s="3"/>
      <c r="N43" s="3">
        <v>312</v>
      </c>
      <c r="O43" s="3"/>
      <c r="P43" s="24">
        <f t="shared" si="0"/>
        <v>352</v>
      </c>
      <c r="Q43" s="27">
        <v>30</v>
      </c>
      <c r="R43" s="27"/>
      <c r="S43" s="27"/>
      <c r="T43" s="27"/>
      <c r="U43" s="27"/>
      <c r="V43" s="27"/>
      <c r="W43" s="27"/>
      <c r="X43" s="27"/>
      <c r="Y43" s="27"/>
      <c r="Z43" s="27"/>
      <c r="AA43" s="34"/>
      <c r="AB43" s="34"/>
      <c r="AC43" s="15">
        <f t="shared" si="3"/>
        <v>30</v>
      </c>
      <c r="AD43" s="15">
        <f t="shared" si="4"/>
        <v>382</v>
      </c>
    </row>
    <row r="44" spans="1:30">
      <c r="A44" s="14">
        <v>40</v>
      </c>
      <c r="B44" s="8" t="s">
        <v>21</v>
      </c>
      <c r="C44" s="9" t="s">
        <v>60</v>
      </c>
      <c r="D44" s="9"/>
      <c r="E44" s="3">
        <v>20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24">
        <f t="shared" si="0"/>
        <v>20</v>
      </c>
      <c r="Q44" s="27">
        <v>20</v>
      </c>
      <c r="R44" s="27"/>
      <c r="S44" s="27"/>
      <c r="T44" s="27"/>
      <c r="U44" s="27"/>
      <c r="V44" s="27"/>
      <c r="W44" s="27"/>
      <c r="X44" s="27"/>
      <c r="Y44" s="27"/>
      <c r="Z44" s="27"/>
      <c r="AA44" s="34"/>
      <c r="AB44" s="34"/>
      <c r="AC44" s="15">
        <f t="shared" si="3"/>
        <v>20</v>
      </c>
      <c r="AD44" s="15">
        <f t="shared" si="4"/>
        <v>40</v>
      </c>
    </row>
    <row r="45" spans="1:30">
      <c r="A45" s="14">
        <v>41</v>
      </c>
      <c r="B45" s="8" t="s">
        <v>21</v>
      </c>
      <c r="C45" s="9" t="s">
        <v>61</v>
      </c>
      <c r="D45" s="9"/>
      <c r="E45" s="3">
        <v>40</v>
      </c>
      <c r="F45" s="3"/>
      <c r="G45" s="3"/>
      <c r="H45" s="3"/>
      <c r="I45" s="3"/>
      <c r="J45" s="3">
        <v>162</v>
      </c>
      <c r="K45" s="3"/>
      <c r="L45" s="3"/>
      <c r="M45" s="3"/>
      <c r="N45" s="3">
        <v>350</v>
      </c>
      <c r="O45" s="3"/>
      <c r="P45" s="24">
        <f t="shared" si="0"/>
        <v>552</v>
      </c>
      <c r="Q45" s="27">
        <v>40</v>
      </c>
      <c r="R45" s="27"/>
      <c r="S45" s="27"/>
      <c r="T45" s="27"/>
      <c r="U45" s="27"/>
      <c r="V45" s="27"/>
      <c r="W45" s="27"/>
      <c r="X45" s="27"/>
      <c r="Y45" s="27"/>
      <c r="Z45" s="27"/>
      <c r="AA45" s="34"/>
      <c r="AB45" s="34"/>
      <c r="AC45" s="15">
        <f t="shared" si="3"/>
        <v>40</v>
      </c>
      <c r="AD45" s="15">
        <f t="shared" si="4"/>
        <v>592</v>
      </c>
    </row>
    <row r="46" spans="1:30">
      <c r="A46" s="14">
        <v>42</v>
      </c>
      <c r="B46" s="8" t="s">
        <v>21</v>
      </c>
      <c r="C46" s="9" t="s">
        <v>62</v>
      </c>
      <c r="D46" s="9"/>
      <c r="E46" s="3">
        <v>10</v>
      </c>
      <c r="F46" s="3"/>
      <c r="G46" s="3"/>
      <c r="H46" s="3"/>
      <c r="I46" s="3"/>
      <c r="J46" s="3">
        <v>108</v>
      </c>
      <c r="K46" s="3"/>
      <c r="L46" s="3"/>
      <c r="M46" s="3"/>
      <c r="N46" s="3"/>
      <c r="O46" s="3">
        <v>90</v>
      </c>
      <c r="P46" s="24">
        <f t="shared" si="0"/>
        <v>208</v>
      </c>
      <c r="Q46" s="27">
        <v>20</v>
      </c>
      <c r="R46" s="27"/>
      <c r="S46" s="27"/>
      <c r="T46" s="27"/>
      <c r="U46" s="27"/>
      <c r="V46" s="27"/>
      <c r="W46" s="27"/>
      <c r="X46" s="27"/>
      <c r="Y46" s="27"/>
      <c r="Z46" s="27"/>
      <c r="AA46" s="34"/>
      <c r="AB46" s="34">
        <v>180</v>
      </c>
      <c r="AC46" s="15">
        <f t="shared" si="3"/>
        <v>200</v>
      </c>
      <c r="AD46" s="15">
        <f t="shared" si="4"/>
        <v>408</v>
      </c>
    </row>
    <row r="47" spans="1:30">
      <c r="A47" s="14">
        <v>43</v>
      </c>
      <c r="B47" s="8" t="s">
        <v>21</v>
      </c>
      <c r="C47" s="9" t="s">
        <v>63</v>
      </c>
      <c r="D47" s="9"/>
      <c r="E47" s="3">
        <v>20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24">
        <f t="shared" si="0"/>
        <v>20</v>
      </c>
      <c r="Q47" s="27">
        <v>20</v>
      </c>
      <c r="R47" s="27"/>
      <c r="S47" s="27"/>
      <c r="T47" s="27"/>
      <c r="U47" s="27"/>
      <c r="V47" s="27"/>
      <c r="W47" s="27"/>
      <c r="X47" s="27"/>
      <c r="Y47" s="27"/>
      <c r="Z47" s="27"/>
      <c r="AA47" s="34"/>
      <c r="AB47" s="34"/>
      <c r="AC47" s="15">
        <f t="shared" si="3"/>
        <v>20</v>
      </c>
      <c r="AD47" s="15">
        <f t="shared" si="4"/>
        <v>40</v>
      </c>
    </row>
    <row r="48" spans="1:30">
      <c r="A48" s="14">
        <v>44</v>
      </c>
      <c r="B48" s="8" t="s">
        <v>21</v>
      </c>
      <c r="C48" s="9" t="s">
        <v>64</v>
      </c>
      <c r="D48" s="9"/>
      <c r="E48" s="3">
        <v>30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24">
        <f t="shared" si="0"/>
        <v>30</v>
      </c>
      <c r="Q48" s="27">
        <v>10</v>
      </c>
      <c r="R48" s="27"/>
      <c r="S48" s="27"/>
      <c r="T48" s="27"/>
      <c r="U48" s="27"/>
      <c r="V48" s="27"/>
      <c r="W48" s="27"/>
      <c r="X48" s="27"/>
      <c r="Y48" s="27"/>
      <c r="Z48" s="27"/>
      <c r="AA48" s="34"/>
      <c r="AB48" s="34"/>
      <c r="AC48" s="15">
        <f t="shared" si="3"/>
        <v>10</v>
      </c>
      <c r="AD48" s="15">
        <f t="shared" si="4"/>
        <v>40</v>
      </c>
    </row>
    <row r="49" spans="1:30">
      <c r="A49" s="14">
        <v>45</v>
      </c>
      <c r="B49" s="8" t="s">
        <v>21</v>
      </c>
      <c r="C49" s="9" t="s">
        <v>65</v>
      </c>
      <c r="D49" s="9"/>
      <c r="E49" s="3">
        <v>20</v>
      </c>
      <c r="F49" s="3"/>
      <c r="G49" s="3"/>
      <c r="H49" s="3">
        <v>1</v>
      </c>
      <c r="I49" s="3"/>
      <c r="J49" s="3"/>
      <c r="K49" s="3"/>
      <c r="L49" s="3"/>
      <c r="M49" s="3"/>
      <c r="N49" s="3"/>
      <c r="O49" s="3"/>
      <c r="P49" s="24">
        <f t="shared" si="0"/>
        <v>21</v>
      </c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34"/>
      <c r="AB49" s="34"/>
      <c r="AC49" s="15">
        <f t="shared" si="3"/>
        <v>0</v>
      </c>
      <c r="AD49" s="15">
        <f t="shared" si="4"/>
        <v>21</v>
      </c>
    </row>
    <row r="50" spans="1:30">
      <c r="A50" s="14">
        <v>46</v>
      </c>
      <c r="B50" s="8" t="s">
        <v>21</v>
      </c>
      <c r="C50" s="9" t="s">
        <v>66</v>
      </c>
      <c r="D50" s="9"/>
      <c r="E50" s="3">
        <v>20</v>
      </c>
      <c r="F50" s="3"/>
      <c r="G50" s="3"/>
      <c r="H50" s="3"/>
      <c r="I50" s="3"/>
      <c r="J50" s="3"/>
      <c r="K50" s="3"/>
      <c r="L50" s="3"/>
      <c r="M50" s="3"/>
      <c r="N50" s="3">
        <v>470</v>
      </c>
      <c r="O50" s="3"/>
      <c r="P50" s="24">
        <f t="shared" si="0"/>
        <v>490</v>
      </c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34"/>
      <c r="AB50" s="34"/>
      <c r="AC50" s="15">
        <f t="shared" si="3"/>
        <v>0</v>
      </c>
      <c r="AD50" s="15">
        <f t="shared" si="4"/>
        <v>490</v>
      </c>
    </row>
    <row r="51" spans="1:30">
      <c r="A51" s="14">
        <v>47</v>
      </c>
      <c r="B51" s="8" t="s">
        <v>21</v>
      </c>
      <c r="C51" s="9" t="s">
        <v>67</v>
      </c>
      <c r="D51" s="9"/>
      <c r="E51" s="3">
        <v>40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24">
        <f t="shared" si="0"/>
        <v>40</v>
      </c>
      <c r="Q51" s="27">
        <v>20</v>
      </c>
      <c r="R51" s="27"/>
      <c r="S51" s="27"/>
      <c r="T51" s="27"/>
      <c r="U51" s="27"/>
      <c r="V51" s="27"/>
      <c r="W51" s="27"/>
      <c r="X51" s="27"/>
      <c r="Y51" s="27"/>
      <c r="Z51" s="27"/>
      <c r="AA51" s="34"/>
      <c r="AB51" s="34"/>
      <c r="AC51" s="15">
        <f t="shared" si="3"/>
        <v>20</v>
      </c>
      <c r="AD51" s="15">
        <f t="shared" si="4"/>
        <v>60</v>
      </c>
    </row>
    <row r="52" spans="1:30">
      <c r="A52" s="14">
        <v>48</v>
      </c>
      <c r="B52" s="8" t="s">
        <v>21</v>
      </c>
      <c r="C52" s="9" t="s">
        <v>68</v>
      </c>
      <c r="D52" s="9"/>
      <c r="E52" s="3">
        <v>60</v>
      </c>
      <c r="F52" s="3"/>
      <c r="G52" s="3"/>
      <c r="H52" s="3"/>
      <c r="I52" s="3"/>
      <c r="J52" s="3"/>
      <c r="K52" s="3"/>
      <c r="L52" s="3"/>
      <c r="M52" s="3"/>
      <c r="N52" s="3"/>
      <c r="O52" s="3">
        <v>200</v>
      </c>
      <c r="P52" s="24">
        <f t="shared" si="0"/>
        <v>260</v>
      </c>
      <c r="Q52" s="27">
        <v>30</v>
      </c>
      <c r="R52" s="27">
        <v>30</v>
      </c>
      <c r="S52" s="27"/>
      <c r="T52" s="27"/>
      <c r="U52" s="27"/>
      <c r="V52" s="27"/>
      <c r="W52" s="27"/>
      <c r="X52" s="27"/>
      <c r="Y52" s="27">
        <v>80</v>
      </c>
      <c r="Z52" s="27"/>
      <c r="AA52" s="34"/>
      <c r="AB52" s="34"/>
      <c r="AC52" s="15">
        <f t="shared" si="3"/>
        <v>140</v>
      </c>
      <c r="AD52" s="15">
        <f t="shared" si="4"/>
        <v>400</v>
      </c>
    </row>
    <row r="53" spans="1:30">
      <c r="A53" s="14">
        <v>49</v>
      </c>
      <c r="B53" s="8" t="s">
        <v>21</v>
      </c>
      <c r="C53" s="9" t="s">
        <v>69</v>
      </c>
      <c r="D53" s="9"/>
      <c r="E53" s="3">
        <v>30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24">
        <f t="shared" si="0"/>
        <v>30</v>
      </c>
      <c r="Q53" s="27">
        <v>30</v>
      </c>
      <c r="R53" s="27"/>
      <c r="S53" s="27"/>
      <c r="T53" s="27"/>
      <c r="U53" s="27"/>
      <c r="V53" s="27"/>
      <c r="W53" s="27"/>
      <c r="X53" s="27"/>
      <c r="Y53" s="27"/>
      <c r="Z53" s="27"/>
      <c r="AA53" s="34"/>
      <c r="AB53" s="34"/>
      <c r="AC53" s="15">
        <f t="shared" si="3"/>
        <v>30</v>
      </c>
      <c r="AD53" s="15">
        <f t="shared" si="4"/>
        <v>60</v>
      </c>
    </row>
    <row r="54" spans="1:30">
      <c r="A54" s="14">
        <v>50</v>
      </c>
      <c r="B54" s="8" t="s">
        <v>21</v>
      </c>
      <c r="C54" s="9" t="s">
        <v>70</v>
      </c>
      <c r="D54" s="9"/>
      <c r="E54" s="3">
        <v>30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24">
        <f t="shared" si="0"/>
        <v>30</v>
      </c>
      <c r="Q54" s="27">
        <v>20</v>
      </c>
      <c r="R54" s="27"/>
      <c r="S54" s="27"/>
      <c r="T54" s="27"/>
      <c r="U54" s="27"/>
      <c r="V54" s="27"/>
      <c r="W54" s="27"/>
      <c r="X54" s="27"/>
      <c r="Y54" s="27"/>
      <c r="Z54" s="27"/>
      <c r="AA54" s="34"/>
      <c r="AB54" s="34"/>
      <c r="AC54" s="15">
        <f t="shared" si="3"/>
        <v>20</v>
      </c>
      <c r="AD54" s="15">
        <f t="shared" si="4"/>
        <v>50</v>
      </c>
    </row>
    <row r="55" spans="1:30">
      <c r="A55" s="14">
        <v>51</v>
      </c>
      <c r="B55" s="8" t="s">
        <v>21</v>
      </c>
      <c r="C55" s="9" t="s">
        <v>71</v>
      </c>
      <c r="D55" s="9"/>
      <c r="E55" s="3">
        <v>90</v>
      </c>
      <c r="F55" s="3"/>
      <c r="G55" s="3"/>
      <c r="H55" s="3">
        <v>70</v>
      </c>
      <c r="I55" s="3"/>
      <c r="J55" s="3"/>
      <c r="K55" s="3"/>
      <c r="L55" s="3"/>
      <c r="M55" s="3"/>
      <c r="N55" s="3"/>
      <c r="O55" s="3">
        <v>90</v>
      </c>
      <c r="P55" s="24">
        <f t="shared" si="0"/>
        <v>250</v>
      </c>
      <c r="Q55" s="27">
        <v>20</v>
      </c>
      <c r="R55" s="27"/>
      <c r="S55" s="27">
        <v>40</v>
      </c>
      <c r="T55" s="27"/>
      <c r="U55" s="27"/>
      <c r="V55" s="27"/>
      <c r="W55" s="27"/>
      <c r="X55" s="27"/>
      <c r="Y55" s="27"/>
      <c r="Z55" s="27"/>
      <c r="AA55" s="34"/>
      <c r="AB55" s="34">
        <v>240</v>
      </c>
      <c r="AC55" s="15">
        <f t="shared" si="3"/>
        <v>300</v>
      </c>
      <c r="AD55" s="15">
        <f t="shared" si="4"/>
        <v>550</v>
      </c>
    </row>
    <row r="56" spans="1:30">
      <c r="A56" s="14">
        <v>52</v>
      </c>
      <c r="B56" s="8" t="s">
        <v>21</v>
      </c>
      <c r="C56" s="9" t="s">
        <v>72</v>
      </c>
      <c r="D56" s="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24">
        <f t="shared" si="0"/>
        <v>0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34"/>
      <c r="AB56" s="34"/>
      <c r="AC56" s="15">
        <f t="shared" si="3"/>
        <v>0</v>
      </c>
      <c r="AD56" s="15">
        <f t="shared" si="4"/>
        <v>0</v>
      </c>
    </row>
    <row r="57" spans="1:30">
      <c r="A57" s="14">
        <v>53</v>
      </c>
      <c r="B57" s="8" t="s">
        <v>21</v>
      </c>
      <c r="C57" s="9" t="s">
        <v>73</v>
      </c>
      <c r="D57" s="9"/>
      <c r="E57" s="3">
        <v>40</v>
      </c>
      <c r="F57" s="3"/>
      <c r="G57" s="3"/>
      <c r="H57" s="3"/>
      <c r="I57" s="3"/>
      <c r="J57" s="3"/>
      <c r="K57" s="3"/>
      <c r="L57" s="3"/>
      <c r="M57" s="3"/>
      <c r="N57" s="3"/>
      <c r="O57" s="3">
        <v>150</v>
      </c>
      <c r="P57" s="24">
        <f t="shared" si="0"/>
        <v>190</v>
      </c>
      <c r="Q57" s="27">
        <v>20</v>
      </c>
      <c r="R57" s="27"/>
      <c r="S57" s="27"/>
      <c r="T57" s="27"/>
      <c r="U57" s="27"/>
      <c r="V57" s="27"/>
      <c r="W57" s="27"/>
      <c r="X57" s="27"/>
      <c r="Y57" s="27"/>
      <c r="Z57" s="27"/>
      <c r="AA57" s="34"/>
      <c r="AB57" s="34"/>
      <c r="AC57" s="15">
        <f t="shared" si="3"/>
        <v>20</v>
      </c>
      <c r="AD57" s="15">
        <f t="shared" si="4"/>
        <v>210</v>
      </c>
    </row>
    <row r="58" spans="1:30">
      <c r="A58" s="14">
        <v>54</v>
      </c>
      <c r="B58" s="8" t="s">
        <v>21</v>
      </c>
      <c r="C58" s="9" t="s">
        <v>74</v>
      </c>
      <c r="D58" s="9"/>
      <c r="E58" s="3">
        <v>100</v>
      </c>
      <c r="F58" s="3"/>
      <c r="G58" s="3"/>
      <c r="H58" s="3">
        <v>218</v>
      </c>
      <c r="I58" s="3"/>
      <c r="J58" s="3"/>
      <c r="K58" s="3"/>
      <c r="L58" s="3"/>
      <c r="M58" s="3"/>
      <c r="N58" s="3"/>
      <c r="O58" s="3"/>
      <c r="P58" s="24">
        <f t="shared" si="0"/>
        <v>318</v>
      </c>
      <c r="Q58" s="27">
        <v>30</v>
      </c>
      <c r="R58" s="27"/>
      <c r="S58" s="27">
        <v>40</v>
      </c>
      <c r="T58" s="27"/>
      <c r="U58" s="27">
        <v>161</v>
      </c>
      <c r="V58" s="27"/>
      <c r="W58" s="27"/>
      <c r="X58" s="27"/>
      <c r="Y58" s="27">
        <v>80</v>
      </c>
      <c r="Z58" s="27"/>
      <c r="AA58" s="34"/>
      <c r="AB58" s="34"/>
      <c r="AC58" s="15">
        <f t="shared" si="3"/>
        <v>311</v>
      </c>
      <c r="AD58" s="15">
        <f t="shared" si="4"/>
        <v>629</v>
      </c>
    </row>
    <row r="59" spans="1:30">
      <c r="A59" s="14">
        <v>55</v>
      </c>
      <c r="B59" s="8" t="s">
        <v>21</v>
      </c>
      <c r="C59" s="9" t="s">
        <v>75</v>
      </c>
      <c r="D59" s="9"/>
      <c r="E59" s="3">
        <v>50</v>
      </c>
      <c r="F59" s="3"/>
      <c r="G59" s="3"/>
      <c r="H59" s="3"/>
      <c r="I59" s="3"/>
      <c r="J59" s="3"/>
      <c r="K59" s="3"/>
      <c r="L59" s="3">
        <v>70</v>
      </c>
      <c r="M59" s="3"/>
      <c r="N59" s="3">
        <v>174</v>
      </c>
      <c r="O59" s="3"/>
      <c r="P59" s="24">
        <f t="shared" si="0"/>
        <v>294</v>
      </c>
      <c r="Q59" s="27">
        <v>30</v>
      </c>
      <c r="R59" s="27"/>
      <c r="S59" s="27"/>
      <c r="T59" s="27"/>
      <c r="U59" s="27"/>
      <c r="V59" s="27"/>
      <c r="W59" s="27"/>
      <c r="X59" s="27"/>
      <c r="Y59" s="27">
        <v>120</v>
      </c>
      <c r="Z59" s="27"/>
      <c r="AA59" s="34"/>
      <c r="AB59" s="34"/>
      <c r="AC59" s="15">
        <f t="shared" si="3"/>
        <v>150</v>
      </c>
      <c r="AD59" s="15">
        <f t="shared" si="4"/>
        <v>444</v>
      </c>
    </row>
    <row r="60" spans="1:30">
      <c r="A60" s="14">
        <v>56</v>
      </c>
      <c r="B60" s="8" t="s">
        <v>21</v>
      </c>
      <c r="C60" s="9" t="s">
        <v>76</v>
      </c>
      <c r="D60" s="9"/>
      <c r="E60" s="3">
        <v>50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24">
        <f t="shared" si="0"/>
        <v>50</v>
      </c>
      <c r="Q60" s="27">
        <v>20</v>
      </c>
      <c r="R60" s="27"/>
      <c r="S60" s="27"/>
      <c r="T60" s="27"/>
      <c r="U60" s="27"/>
      <c r="V60" s="27"/>
      <c r="W60" s="27"/>
      <c r="X60" s="27"/>
      <c r="Y60" s="27"/>
      <c r="Z60" s="27"/>
      <c r="AA60" s="34"/>
      <c r="AB60" s="34"/>
      <c r="AC60" s="15">
        <f t="shared" si="3"/>
        <v>20</v>
      </c>
      <c r="AD60" s="15">
        <f t="shared" si="4"/>
        <v>70</v>
      </c>
    </row>
    <row r="61" spans="1:30">
      <c r="A61" s="14">
        <v>57</v>
      </c>
      <c r="B61" s="8" t="s">
        <v>21</v>
      </c>
      <c r="C61" s="9" t="s">
        <v>77</v>
      </c>
      <c r="D61" s="9"/>
      <c r="E61" s="3">
        <v>10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24">
        <f t="shared" si="0"/>
        <v>10</v>
      </c>
      <c r="Q61" s="27">
        <v>20</v>
      </c>
      <c r="R61" s="27"/>
      <c r="S61" s="27"/>
      <c r="T61" s="27"/>
      <c r="U61" s="27"/>
      <c r="V61" s="27"/>
      <c r="W61" s="27"/>
      <c r="X61" s="27"/>
      <c r="Y61" s="27"/>
      <c r="Z61" s="27"/>
      <c r="AA61" s="34"/>
      <c r="AB61" s="34"/>
      <c r="AC61" s="15">
        <f t="shared" si="3"/>
        <v>20</v>
      </c>
      <c r="AD61" s="15">
        <f t="shared" si="4"/>
        <v>30</v>
      </c>
    </row>
    <row r="62" spans="1:30">
      <c r="A62" s="14">
        <v>58</v>
      </c>
      <c r="B62" s="8" t="s">
        <v>21</v>
      </c>
      <c r="C62" s="9" t="s">
        <v>78</v>
      </c>
      <c r="D62" s="9"/>
      <c r="E62" s="3">
        <v>40</v>
      </c>
      <c r="F62" s="3"/>
      <c r="G62" s="3"/>
      <c r="H62" s="3"/>
      <c r="I62" s="3"/>
      <c r="J62" s="3"/>
      <c r="K62" s="3"/>
      <c r="L62" s="3"/>
      <c r="M62" s="3"/>
      <c r="N62" s="3"/>
      <c r="O62" s="3">
        <v>90</v>
      </c>
      <c r="P62" s="24">
        <f t="shared" si="0"/>
        <v>130</v>
      </c>
      <c r="Q62" s="27">
        <v>10</v>
      </c>
      <c r="R62" s="27"/>
      <c r="S62" s="27"/>
      <c r="T62" s="27"/>
      <c r="U62" s="27"/>
      <c r="V62" s="27"/>
      <c r="W62" s="27"/>
      <c r="X62" s="27"/>
      <c r="Y62" s="27"/>
      <c r="Z62" s="27"/>
      <c r="AA62" s="34"/>
      <c r="AB62" s="34"/>
      <c r="AC62" s="15">
        <f t="shared" si="3"/>
        <v>10</v>
      </c>
      <c r="AD62" s="15">
        <f t="shared" si="4"/>
        <v>140</v>
      </c>
    </row>
    <row r="63" spans="1:30">
      <c r="A63" s="14">
        <v>59</v>
      </c>
      <c r="B63" s="8" t="s">
        <v>21</v>
      </c>
      <c r="C63" s="9" t="s">
        <v>79</v>
      </c>
      <c r="D63" s="9"/>
      <c r="E63" s="3">
        <v>80</v>
      </c>
      <c r="F63" s="3"/>
      <c r="G63" s="3"/>
      <c r="H63" s="3">
        <v>5</v>
      </c>
      <c r="I63" s="3"/>
      <c r="J63" s="3"/>
      <c r="K63" s="3"/>
      <c r="L63" s="3"/>
      <c r="M63" s="3"/>
      <c r="N63" s="3">
        <v>348</v>
      </c>
      <c r="O63" s="3"/>
      <c r="P63" s="24">
        <f t="shared" si="0"/>
        <v>433</v>
      </c>
      <c r="Q63" s="27">
        <v>30</v>
      </c>
      <c r="R63" s="27"/>
      <c r="S63" s="27"/>
      <c r="T63" s="27"/>
      <c r="U63" s="27"/>
      <c r="V63" s="27"/>
      <c r="W63" s="27"/>
      <c r="X63" s="27"/>
      <c r="Y63" s="27"/>
      <c r="Z63" s="27"/>
      <c r="AA63" s="34"/>
      <c r="AB63" s="34"/>
      <c r="AC63" s="15">
        <f t="shared" si="3"/>
        <v>30</v>
      </c>
      <c r="AD63" s="15">
        <f t="shared" si="4"/>
        <v>463</v>
      </c>
    </row>
    <row r="64" spans="1:30">
      <c r="A64" s="14">
        <v>60</v>
      </c>
      <c r="B64" s="8" t="s">
        <v>21</v>
      </c>
      <c r="C64" s="9" t="s">
        <v>80</v>
      </c>
      <c r="D64" s="9"/>
      <c r="E64" s="3">
        <v>160</v>
      </c>
      <c r="F64" s="3"/>
      <c r="G64" s="3"/>
      <c r="H64" s="3"/>
      <c r="I64" s="3"/>
      <c r="J64" s="3">
        <v>162</v>
      </c>
      <c r="K64" s="3"/>
      <c r="L64" s="3">
        <v>30</v>
      </c>
      <c r="M64" s="3"/>
      <c r="N64" s="3"/>
      <c r="O64" s="3">
        <v>90</v>
      </c>
      <c r="P64" s="24">
        <f t="shared" si="0"/>
        <v>442</v>
      </c>
      <c r="Q64" s="27">
        <v>70</v>
      </c>
      <c r="R64" s="27"/>
      <c r="S64" s="27"/>
      <c r="T64" s="27"/>
      <c r="U64" s="27"/>
      <c r="V64" s="27"/>
      <c r="W64" s="27"/>
      <c r="X64" s="27"/>
      <c r="Y64" s="27">
        <v>20</v>
      </c>
      <c r="Z64" s="27"/>
      <c r="AA64" s="34"/>
      <c r="AB64" s="34">
        <v>360</v>
      </c>
      <c r="AC64" s="15">
        <f t="shared" si="3"/>
        <v>450</v>
      </c>
      <c r="AD64" s="15">
        <f t="shared" si="4"/>
        <v>892</v>
      </c>
    </row>
    <row r="65" spans="1:30">
      <c r="A65" s="14">
        <v>61</v>
      </c>
      <c r="B65" s="8" t="s">
        <v>21</v>
      </c>
      <c r="C65" s="9" t="s">
        <v>81</v>
      </c>
      <c r="D65" s="9"/>
      <c r="E65" s="3">
        <v>40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24">
        <f t="shared" si="0"/>
        <v>40</v>
      </c>
      <c r="Q65" s="27">
        <v>20</v>
      </c>
      <c r="R65" s="27"/>
      <c r="S65" s="27"/>
      <c r="T65" s="27"/>
      <c r="U65" s="27"/>
      <c r="V65" s="27"/>
      <c r="W65" s="27"/>
      <c r="X65" s="27"/>
      <c r="Y65" s="27"/>
      <c r="Z65" s="27"/>
      <c r="AA65" s="34"/>
      <c r="AB65" s="34"/>
      <c r="AC65" s="15">
        <f t="shared" si="3"/>
        <v>20</v>
      </c>
      <c r="AD65" s="15">
        <f t="shared" si="4"/>
        <v>60</v>
      </c>
    </row>
    <row r="66" spans="1:30">
      <c r="A66" s="14">
        <v>62</v>
      </c>
      <c r="B66" s="8" t="s">
        <v>21</v>
      </c>
      <c r="C66" s="9" t="s">
        <v>82</v>
      </c>
      <c r="D66" s="9"/>
      <c r="E66" s="3">
        <v>30</v>
      </c>
      <c r="F66" s="3"/>
      <c r="G66" s="3"/>
      <c r="H66" s="3"/>
      <c r="I66" s="3"/>
      <c r="J66" s="3">
        <v>144</v>
      </c>
      <c r="K66" s="3"/>
      <c r="L66" s="3"/>
      <c r="M66" s="3"/>
      <c r="N66" s="3"/>
      <c r="O66" s="3"/>
      <c r="P66" s="24">
        <f t="shared" si="0"/>
        <v>174</v>
      </c>
      <c r="Q66" s="27">
        <v>30</v>
      </c>
      <c r="R66" s="27"/>
      <c r="S66" s="27"/>
      <c r="T66" s="27"/>
      <c r="U66" s="27"/>
      <c r="V66" s="27"/>
      <c r="W66" s="27"/>
      <c r="X66" s="27"/>
      <c r="Y66" s="27">
        <v>20</v>
      </c>
      <c r="Z66" s="27"/>
      <c r="AA66" s="34"/>
      <c r="AB66" s="34"/>
      <c r="AC66" s="15">
        <f t="shared" si="3"/>
        <v>50</v>
      </c>
      <c r="AD66" s="15">
        <f t="shared" si="4"/>
        <v>224</v>
      </c>
    </row>
    <row r="67" spans="1:30">
      <c r="A67" s="14">
        <v>63</v>
      </c>
      <c r="B67" s="8" t="s">
        <v>21</v>
      </c>
      <c r="C67" s="9" t="s">
        <v>83</v>
      </c>
      <c r="D67" s="9"/>
      <c r="E67" s="3">
        <v>70</v>
      </c>
      <c r="F67" s="3"/>
      <c r="G67" s="3"/>
      <c r="H67" s="3"/>
      <c r="I67" s="3"/>
      <c r="J67" s="3">
        <v>108</v>
      </c>
      <c r="K67" s="3"/>
      <c r="L67" s="3"/>
      <c r="M67" s="3"/>
      <c r="N67" s="3"/>
      <c r="O67" s="3"/>
      <c r="P67" s="24">
        <f t="shared" si="0"/>
        <v>178</v>
      </c>
      <c r="Q67" s="27">
        <v>50</v>
      </c>
      <c r="R67" s="27"/>
      <c r="S67" s="27"/>
      <c r="T67" s="27"/>
      <c r="U67" s="27"/>
      <c r="V67" s="27"/>
      <c r="W67" s="27">
        <v>221</v>
      </c>
      <c r="X67" s="27"/>
      <c r="Y67" s="27"/>
      <c r="Z67" s="27"/>
      <c r="AA67" s="34"/>
      <c r="AB67" s="34"/>
      <c r="AC67" s="15">
        <f t="shared" si="3"/>
        <v>271</v>
      </c>
      <c r="AD67" s="15">
        <f t="shared" si="4"/>
        <v>449</v>
      </c>
    </row>
    <row r="68" spans="1:30">
      <c r="A68" s="14">
        <v>64</v>
      </c>
      <c r="B68" s="8" t="s">
        <v>21</v>
      </c>
      <c r="C68" s="9" t="s">
        <v>84</v>
      </c>
      <c r="D68" s="9"/>
      <c r="E68" s="3">
        <v>20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24">
        <f t="shared" si="0"/>
        <v>20</v>
      </c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34"/>
      <c r="AB68" s="34"/>
      <c r="AC68" s="15">
        <f t="shared" si="3"/>
        <v>0</v>
      </c>
      <c r="AD68" s="15">
        <f t="shared" si="4"/>
        <v>20</v>
      </c>
    </row>
    <row r="69" spans="1:30">
      <c r="A69" s="14">
        <v>65</v>
      </c>
      <c r="B69" s="8" t="s">
        <v>21</v>
      </c>
      <c r="C69" s="9" t="s">
        <v>85</v>
      </c>
      <c r="D69" s="9"/>
      <c r="E69" s="3">
        <v>60</v>
      </c>
      <c r="F69" s="3"/>
      <c r="G69" s="3"/>
      <c r="H69" s="3"/>
      <c r="I69" s="3"/>
      <c r="J69" s="3"/>
      <c r="K69" s="3">
        <v>50</v>
      </c>
      <c r="L69" s="3"/>
      <c r="M69" s="3"/>
      <c r="N69" s="3">
        <v>194</v>
      </c>
      <c r="O69" s="3"/>
      <c r="P69" s="24">
        <f t="shared" si="0"/>
        <v>304</v>
      </c>
      <c r="Q69" s="27">
        <v>30</v>
      </c>
      <c r="R69" s="27"/>
      <c r="S69" s="27"/>
      <c r="T69" s="27"/>
      <c r="U69" s="27"/>
      <c r="V69" s="27"/>
      <c r="W69" s="27"/>
      <c r="X69" s="27"/>
      <c r="Y69" s="27">
        <v>60</v>
      </c>
      <c r="Z69" s="27"/>
      <c r="AA69" s="34"/>
      <c r="AB69" s="34"/>
      <c r="AC69" s="15">
        <f t="shared" si="3"/>
        <v>90</v>
      </c>
      <c r="AD69" s="15">
        <f t="shared" si="4"/>
        <v>394</v>
      </c>
    </row>
    <row r="70" spans="1:30">
      <c r="A70" s="14">
        <v>66</v>
      </c>
      <c r="B70" s="8" t="s">
        <v>21</v>
      </c>
      <c r="C70" s="9" t="s">
        <v>86</v>
      </c>
      <c r="D70" s="9"/>
      <c r="E70" s="3">
        <v>40</v>
      </c>
      <c r="F70" s="3"/>
      <c r="G70" s="3"/>
      <c r="H70" s="3"/>
      <c r="I70" s="3"/>
      <c r="J70" s="3">
        <v>54</v>
      </c>
      <c r="K70" s="3"/>
      <c r="L70" s="3"/>
      <c r="M70" s="3"/>
      <c r="N70" s="3"/>
      <c r="O70" s="3"/>
      <c r="P70" s="24">
        <f t="shared" ref="P70:P77" si="5">SUM(D70:O70)</f>
        <v>94</v>
      </c>
      <c r="Q70" s="27">
        <v>20</v>
      </c>
      <c r="R70" s="27"/>
      <c r="S70" s="27"/>
      <c r="T70" s="27"/>
      <c r="U70" s="27"/>
      <c r="V70" s="27"/>
      <c r="W70" s="27"/>
      <c r="X70" s="27"/>
      <c r="Y70" s="27"/>
      <c r="Z70" s="27"/>
      <c r="AA70" s="34"/>
      <c r="AB70" s="34">
        <v>420</v>
      </c>
      <c r="AC70" s="15">
        <f t="shared" ref="AC70:AC81" si="6">SUM(Q70:AB70)</f>
        <v>440</v>
      </c>
      <c r="AD70" s="15">
        <f t="shared" ref="AD70:AD81" si="7">P70+AC70</f>
        <v>534</v>
      </c>
    </row>
    <row r="71" spans="1:30">
      <c r="A71" s="14">
        <v>67</v>
      </c>
      <c r="B71" s="8" t="s">
        <v>21</v>
      </c>
      <c r="C71" s="9" t="s">
        <v>87</v>
      </c>
      <c r="D71" s="9"/>
      <c r="E71" s="3">
        <v>20</v>
      </c>
      <c r="F71" s="3"/>
      <c r="G71" s="3"/>
      <c r="H71" s="3"/>
      <c r="I71" s="3"/>
      <c r="J71" s="3">
        <v>198</v>
      </c>
      <c r="K71" s="3"/>
      <c r="L71" s="3"/>
      <c r="M71" s="3"/>
      <c r="N71" s="3"/>
      <c r="O71" s="3"/>
      <c r="P71" s="24">
        <f t="shared" si="5"/>
        <v>218</v>
      </c>
      <c r="Q71" s="27">
        <v>20</v>
      </c>
      <c r="R71" s="27"/>
      <c r="S71" s="27">
        <v>10</v>
      </c>
      <c r="T71" s="27"/>
      <c r="U71" s="27"/>
      <c r="V71" s="27"/>
      <c r="W71" s="27">
        <v>370</v>
      </c>
      <c r="X71" s="27"/>
      <c r="Y71" s="27"/>
      <c r="Z71" s="27"/>
      <c r="AA71" s="34"/>
      <c r="AB71" s="34"/>
      <c r="AC71" s="15">
        <f t="shared" si="6"/>
        <v>400</v>
      </c>
      <c r="AD71" s="15">
        <f t="shared" si="7"/>
        <v>618</v>
      </c>
    </row>
    <row r="72" spans="1:30">
      <c r="A72" s="14">
        <v>68</v>
      </c>
      <c r="B72" s="8" t="s">
        <v>21</v>
      </c>
      <c r="C72" s="9" t="s">
        <v>88</v>
      </c>
      <c r="D72" s="9"/>
      <c r="E72" s="3">
        <v>50</v>
      </c>
      <c r="F72" s="3"/>
      <c r="G72" s="3"/>
      <c r="H72" s="3"/>
      <c r="I72" s="3"/>
      <c r="J72" s="3">
        <v>162</v>
      </c>
      <c r="K72" s="3"/>
      <c r="L72" s="3"/>
      <c r="M72" s="3"/>
      <c r="N72" s="3"/>
      <c r="O72" s="3">
        <v>150</v>
      </c>
      <c r="P72" s="24">
        <f t="shared" si="5"/>
        <v>362</v>
      </c>
      <c r="Q72" s="27">
        <v>20</v>
      </c>
      <c r="R72" s="27"/>
      <c r="S72" s="27"/>
      <c r="T72" s="27"/>
      <c r="U72" s="27"/>
      <c r="V72" s="27"/>
      <c r="W72" s="27">
        <v>281</v>
      </c>
      <c r="X72" s="27"/>
      <c r="Y72" s="27"/>
      <c r="Z72" s="27"/>
      <c r="AA72" s="34"/>
      <c r="AB72" s="34">
        <v>360</v>
      </c>
      <c r="AC72" s="15">
        <f t="shared" si="6"/>
        <v>661</v>
      </c>
      <c r="AD72" s="15">
        <f t="shared" si="7"/>
        <v>1023</v>
      </c>
    </row>
    <row r="73" spans="1:30">
      <c r="A73" s="14">
        <v>69</v>
      </c>
      <c r="B73" s="8" t="s">
        <v>21</v>
      </c>
      <c r="C73" s="9" t="s">
        <v>89</v>
      </c>
      <c r="D73" s="9"/>
      <c r="E73" s="3">
        <v>50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24">
        <f t="shared" si="5"/>
        <v>50</v>
      </c>
      <c r="Q73" s="27"/>
      <c r="R73" s="27"/>
      <c r="S73" s="27">
        <v>100</v>
      </c>
      <c r="T73" s="27"/>
      <c r="U73" s="27">
        <v>18</v>
      </c>
      <c r="V73" s="27"/>
      <c r="W73" s="27"/>
      <c r="X73" s="27"/>
      <c r="Y73" s="27"/>
      <c r="Z73" s="27"/>
      <c r="AA73" s="34"/>
      <c r="AB73" s="34">
        <v>60</v>
      </c>
      <c r="AC73" s="15">
        <f t="shared" si="6"/>
        <v>178</v>
      </c>
      <c r="AD73" s="15">
        <f t="shared" si="7"/>
        <v>228</v>
      </c>
    </row>
    <row r="74" spans="1:30">
      <c r="A74" s="14">
        <v>70</v>
      </c>
      <c r="B74" s="8" t="s">
        <v>21</v>
      </c>
      <c r="C74" s="9" t="s">
        <v>90</v>
      </c>
      <c r="D74" s="9"/>
      <c r="E74" s="3">
        <v>50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24">
        <f t="shared" si="5"/>
        <v>50</v>
      </c>
      <c r="Q74" s="27">
        <v>20</v>
      </c>
      <c r="R74" s="27"/>
      <c r="S74" s="27"/>
      <c r="T74" s="27"/>
      <c r="U74" s="27"/>
      <c r="V74" s="27"/>
      <c r="W74" s="27"/>
      <c r="X74" s="27"/>
      <c r="Y74" s="27"/>
      <c r="Z74" s="27"/>
      <c r="AA74" s="34"/>
      <c r="AB74" s="34"/>
      <c r="AC74" s="15">
        <f t="shared" si="6"/>
        <v>20</v>
      </c>
      <c r="AD74" s="15">
        <f t="shared" si="7"/>
        <v>70</v>
      </c>
    </row>
    <row r="75" spans="1:30">
      <c r="A75" s="14">
        <v>71</v>
      </c>
      <c r="B75" s="8" t="s">
        <v>21</v>
      </c>
      <c r="C75" s="9" t="s">
        <v>91</v>
      </c>
      <c r="D75" s="9"/>
      <c r="E75" s="3">
        <v>40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24">
        <f t="shared" si="5"/>
        <v>40</v>
      </c>
      <c r="Q75" s="27">
        <v>20</v>
      </c>
      <c r="R75" s="27"/>
      <c r="S75" s="27"/>
      <c r="T75" s="27"/>
      <c r="U75" s="27"/>
      <c r="V75" s="27"/>
      <c r="W75" s="27"/>
      <c r="X75" s="27"/>
      <c r="Y75" s="27"/>
      <c r="Z75" s="27"/>
      <c r="AA75" s="34"/>
      <c r="AB75" s="34"/>
      <c r="AC75" s="15">
        <f t="shared" si="6"/>
        <v>20</v>
      </c>
      <c r="AD75" s="15">
        <f t="shared" si="7"/>
        <v>60</v>
      </c>
    </row>
    <row r="76" spans="1:30">
      <c r="A76" s="14">
        <v>72</v>
      </c>
      <c r="B76" s="8" t="s">
        <v>21</v>
      </c>
      <c r="C76" s="9" t="s">
        <v>92</v>
      </c>
      <c r="D76" s="9"/>
      <c r="E76" s="3">
        <v>70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24">
        <f t="shared" si="5"/>
        <v>70</v>
      </c>
      <c r="Q76" s="27">
        <v>20</v>
      </c>
      <c r="R76" s="27"/>
      <c r="S76" s="27"/>
      <c r="T76" s="27"/>
      <c r="U76" s="27"/>
      <c r="V76" s="27"/>
      <c r="W76" s="27"/>
      <c r="X76" s="27"/>
      <c r="Y76" s="27"/>
      <c r="Z76" s="27"/>
      <c r="AA76" s="34"/>
      <c r="AB76" s="34"/>
      <c r="AC76" s="15">
        <f t="shared" si="6"/>
        <v>20</v>
      </c>
      <c r="AD76" s="15">
        <f t="shared" si="7"/>
        <v>90</v>
      </c>
    </row>
    <row r="77" spans="1:30">
      <c r="A77" s="14">
        <v>73</v>
      </c>
      <c r="B77" s="8" t="s">
        <v>21</v>
      </c>
      <c r="C77" s="9" t="s">
        <v>93</v>
      </c>
      <c r="D77" s="35"/>
      <c r="E77" s="7">
        <v>20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36">
        <f t="shared" si="5"/>
        <v>20</v>
      </c>
      <c r="Q77" s="27">
        <v>30</v>
      </c>
      <c r="R77" s="27"/>
      <c r="S77" s="27"/>
      <c r="T77" s="27"/>
      <c r="U77" s="27"/>
      <c r="V77" s="27"/>
      <c r="W77" s="27"/>
      <c r="X77" s="27"/>
      <c r="Y77" s="27"/>
      <c r="Z77" s="27"/>
      <c r="AA77" s="34"/>
      <c r="AB77" s="34"/>
      <c r="AC77" s="15">
        <f t="shared" si="6"/>
        <v>30</v>
      </c>
      <c r="AD77" s="15">
        <f t="shared" si="7"/>
        <v>50</v>
      </c>
    </row>
    <row r="78" spans="1:30">
      <c r="A78" s="14">
        <v>74</v>
      </c>
      <c r="B78" s="37" t="s">
        <v>21</v>
      </c>
      <c r="C78" s="37" t="s">
        <v>94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38">
        <v>50</v>
      </c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15">
        <f t="shared" si="6"/>
        <v>50</v>
      </c>
      <c r="AD78" s="15">
        <f t="shared" si="7"/>
        <v>50</v>
      </c>
    </row>
    <row r="79" spans="1:30">
      <c r="A79" s="14">
        <v>75</v>
      </c>
      <c r="B79" s="37" t="s">
        <v>21</v>
      </c>
      <c r="C79" s="37" t="s">
        <v>95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38">
        <v>60</v>
      </c>
      <c r="R79" s="38"/>
      <c r="S79" s="38"/>
      <c r="T79" s="38"/>
      <c r="U79" s="38"/>
      <c r="V79" s="38"/>
      <c r="W79" s="38">
        <v>226</v>
      </c>
      <c r="X79" s="38"/>
      <c r="Y79" s="38"/>
      <c r="Z79" s="38"/>
      <c r="AA79" s="38"/>
      <c r="AB79" s="38"/>
      <c r="AC79" s="15">
        <f t="shared" si="6"/>
        <v>286</v>
      </c>
      <c r="AD79" s="15">
        <f t="shared" si="7"/>
        <v>286</v>
      </c>
    </row>
    <row r="80" spans="1:30">
      <c r="A80" s="14">
        <v>76</v>
      </c>
      <c r="B80" s="37" t="s">
        <v>21</v>
      </c>
      <c r="C80" s="37" t="s">
        <v>96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15">
        <f t="shared" si="6"/>
        <v>0</v>
      </c>
      <c r="AD80" s="15">
        <f t="shared" si="7"/>
        <v>0</v>
      </c>
    </row>
    <row r="81" spans="1:30">
      <c r="A81" s="14">
        <v>77</v>
      </c>
      <c r="B81" s="37" t="s">
        <v>21</v>
      </c>
      <c r="C81" s="37" t="s">
        <v>98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38">
        <v>10</v>
      </c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15">
        <f t="shared" si="6"/>
        <v>10</v>
      </c>
      <c r="AD81" s="15">
        <f t="shared" si="7"/>
        <v>10</v>
      </c>
    </row>
    <row r="82" spans="1:30">
      <c r="A82" s="14">
        <v>78</v>
      </c>
      <c r="B82" s="12" t="s">
        <v>99</v>
      </c>
      <c r="C82" s="13" t="s">
        <v>100</v>
      </c>
      <c r="D82" s="19"/>
      <c r="E82" s="19"/>
      <c r="F82" s="13"/>
      <c r="G82" s="13"/>
      <c r="H82" s="13"/>
      <c r="I82" s="13"/>
      <c r="J82" s="13"/>
      <c r="K82" s="13"/>
      <c r="L82" s="13"/>
      <c r="M82" s="13"/>
      <c r="N82" s="13"/>
      <c r="O82" s="19"/>
      <c r="P82" s="19">
        <f>SUM(D82:O82)</f>
        <v>0</v>
      </c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>
        <f>SUM(Q82:AB82)</f>
        <v>0</v>
      </c>
      <c r="AD82" s="15">
        <f>P82+AC82</f>
        <v>0</v>
      </c>
    </row>
    <row r="83" spans="1:30">
      <c r="A83" s="14">
        <v>79</v>
      </c>
      <c r="B83" s="12" t="s">
        <v>99</v>
      </c>
      <c r="C83" s="13" t="s">
        <v>101</v>
      </c>
      <c r="D83" s="19"/>
      <c r="E83" s="19"/>
      <c r="F83" s="13">
        <v>40</v>
      </c>
      <c r="G83" s="13"/>
      <c r="H83" s="13">
        <v>1</v>
      </c>
      <c r="I83" s="13"/>
      <c r="J83" s="13"/>
      <c r="K83" s="13"/>
      <c r="L83" s="13"/>
      <c r="M83" s="13"/>
      <c r="N83" s="13"/>
      <c r="O83" s="28">
        <v>90</v>
      </c>
      <c r="P83" s="19">
        <f t="shared" ref="P83:P123" si="8">SUM(D83:O83)</f>
        <v>131</v>
      </c>
      <c r="Q83" s="15">
        <v>40</v>
      </c>
      <c r="R83" s="15"/>
      <c r="S83" s="15"/>
      <c r="T83" s="15"/>
      <c r="U83" s="15">
        <v>2</v>
      </c>
      <c r="V83" s="15"/>
      <c r="W83" s="15"/>
      <c r="X83" s="15"/>
      <c r="Y83" s="15"/>
      <c r="Z83" s="15"/>
      <c r="AA83" s="15"/>
      <c r="AB83" s="15">
        <v>420</v>
      </c>
      <c r="AC83" s="15">
        <f t="shared" ref="AC83:AC123" si="9">SUM(Q83:AB83)</f>
        <v>462</v>
      </c>
      <c r="AD83" s="15">
        <f t="shared" ref="AD83:AD123" si="10">P83+AC83</f>
        <v>593</v>
      </c>
    </row>
    <row r="84" spans="1:30">
      <c r="A84" s="14">
        <v>80</v>
      </c>
      <c r="B84" s="12" t="s">
        <v>99</v>
      </c>
      <c r="C84" s="13" t="s">
        <v>102</v>
      </c>
      <c r="D84" s="19"/>
      <c r="E84" s="19"/>
      <c r="F84" s="13"/>
      <c r="G84" s="13"/>
      <c r="H84" s="13"/>
      <c r="I84" s="13"/>
      <c r="J84" s="13"/>
      <c r="K84" s="13"/>
      <c r="L84" s="13"/>
      <c r="M84" s="13"/>
      <c r="N84" s="13"/>
      <c r="O84" s="19"/>
      <c r="P84" s="19">
        <f t="shared" si="8"/>
        <v>0</v>
      </c>
      <c r="Q84" s="15">
        <v>10</v>
      </c>
      <c r="R84" s="15"/>
      <c r="S84" s="15"/>
      <c r="T84" s="15"/>
      <c r="U84" s="15"/>
      <c r="V84" s="15"/>
      <c r="W84" s="15">
        <v>208.8</v>
      </c>
      <c r="X84" s="15"/>
      <c r="Y84" s="15"/>
      <c r="Z84" s="15"/>
      <c r="AA84" s="15"/>
      <c r="AB84" s="15">
        <v>240</v>
      </c>
      <c r="AC84" s="15">
        <f t="shared" si="9"/>
        <v>458.8</v>
      </c>
      <c r="AD84" s="15">
        <f t="shared" si="10"/>
        <v>458.8</v>
      </c>
    </row>
    <row r="85" spans="1:30">
      <c r="A85" s="14">
        <v>81</v>
      </c>
      <c r="B85" s="12" t="s">
        <v>99</v>
      </c>
      <c r="C85" s="13" t="s">
        <v>103</v>
      </c>
      <c r="D85" s="19"/>
      <c r="E85" s="19"/>
      <c r="F85" s="13"/>
      <c r="G85" s="13"/>
      <c r="H85" s="13"/>
      <c r="I85" s="13"/>
      <c r="J85" s="13"/>
      <c r="K85" s="13"/>
      <c r="L85" s="13"/>
      <c r="M85" s="13"/>
      <c r="N85" s="13"/>
      <c r="O85" s="19"/>
      <c r="P85" s="19">
        <f t="shared" si="8"/>
        <v>0</v>
      </c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>
        <f t="shared" si="9"/>
        <v>0</v>
      </c>
      <c r="AD85" s="15">
        <f t="shared" si="10"/>
        <v>0</v>
      </c>
    </row>
    <row r="86" spans="1:30">
      <c r="A86" s="14">
        <v>82</v>
      </c>
      <c r="B86" s="12" t="s">
        <v>99</v>
      </c>
      <c r="C86" s="13" t="s">
        <v>104</v>
      </c>
      <c r="D86" s="19"/>
      <c r="E86" s="19"/>
      <c r="F86" s="13">
        <v>30</v>
      </c>
      <c r="G86" s="13"/>
      <c r="H86" s="13">
        <v>17</v>
      </c>
      <c r="I86" s="13"/>
      <c r="J86" s="13"/>
      <c r="K86" s="13"/>
      <c r="L86" s="13"/>
      <c r="M86" s="13"/>
      <c r="N86" s="13"/>
      <c r="O86" s="19"/>
      <c r="P86" s="19">
        <f t="shared" si="8"/>
        <v>47</v>
      </c>
      <c r="Q86" s="15"/>
      <c r="R86" s="15"/>
      <c r="S86" s="15"/>
      <c r="T86" s="15"/>
      <c r="U86" s="15">
        <v>17</v>
      </c>
      <c r="V86" s="15"/>
      <c r="W86" s="15">
        <v>319.2</v>
      </c>
      <c r="X86" s="15"/>
      <c r="Y86" s="15"/>
      <c r="Z86" s="15"/>
      <c r="AA86" s="15"/>
      <c r="AB86" s="15"/>
      <c r="AC86" s="15">
        <f t="shared" si="9"/>
        <v>336.2</v>
      </c>
      <c r="AD86" s="15">
        <f t="shared" si="10"/>
        <v>383.2</v>
      </c>
    </row>
    <row r="87" spans="1:30">
      <c r="A87" s="14">
        <v>83</v>
      </c>
      <c r="B87" s="12" t="s">
        <v>99</v>
      </c>
      <c r="C87" s="13" t="s">
        <v>105</v>
      </c>
      <c r="D87" s="19"/>
      <c r="E87" s="19"/>
      <c r="F87" s="13"/>
      <c r="G87" s="13"/>
      <c r="H87" s="13"/>
      <c r="I87" s="13"/>
      <c r="J87" s="13"/>
      <c r="K87" s="13"/>
      <c r="L87" s="13"/>
      <c r="M87" s="13"/>
      <c r="N87" s="13">
        <v>145</v>
      </c>
      <c r="O87" s="19">
        <v>90</v>
      </c>
      <c r="P87" s="19">
        <f t="shared" si="8"/>
        <v>235</v>
      </c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>
        <v>240</v>
      </c>
      <c r="AC87" s="15">
        <f t="shared" si="9"/>
        <v>240</v>
      </c>
      <c r="AD87" s="15">
        <f t="shared" si="10"/>
        <v>475</v>
      </c>
    </row>
    <row r="88" spans="1:30">
      <c r="A88" s="14">
        <v>84</v>
      </c>
      <c r="B88" s="12" t="s">
        <v>99</v>
      </c>
      <c r="C88" s="13" t="s">
        <v>106</v>
      </c>
      <c r="D88" s="19"/>
      <c r="E88" s="19">
        <v>60</v>
      </c>
      <c r="F88" s="13"/>
      <c r="G88" s="13"/>
      <c r="H88" s="13">
        <v>8</v>
      </c>
      <c r="I88" s="13">
        <v>108</v>
      </c>
      <c r="J88" s="13"/>
      <c r="K88" s="13"/>
      <c r="L88" s="13"/>
      <c r="M88" s="13"/>
      <c r="N88" s="13"/>
      <c r="O88" s="19">
        <v>200</v>
      </c>
      <c r="P88" s="19">
        <f t="shared" si="8"/>
        <v>376</v>
      </c>
      <c r="Q88" s="15">
        <v>30</v>
      </c>
      <c r="R88" s="15">
        <v>30</v>
      </c>
      <c r="S88" s="15"/>
      <c r="T88" s="15"/>
      <c r="U88" s="15">
        <v>8</v>
      </c>
      <c r="V88" s="15"/>
      <c r="W88" s="15">
        <v>319.2</v>
      </c>
      <c r="X88" s="15"/>
      <c r="Y88" s="15"/>
      <c r="Z88" s="15"/>
      <c r="AA88" s="15"/>
      <c r="AB88" s="15"/>
      <c r="AC88" s="15">
        <f t="shared" si="9"/>
        <v>387.2</v>
      </c>
      <c r="AD88" s="15">
        <f t="shared" si="10"/>
        <v>763.2</v>
      </c>
    </row>
    <row r="89" spans="1:30">
      <c r="A89" s="14">
        <v>85</v>
      </c>
      <c r="B89" s="12" t="s">
        <v>99</v>
      </c>
      <c r="C89" s="13" t="s">
        <v>107</v>
      </c>
      <c r="D89" s="19"/>
      <c r="E89" s="19"/>
      <c r="F89" s="13"/>
      <c r="G89" s="13"/>
      <c r="H89" s="13"/>
      <c r="I89" s="13"/>
      <c r="J89" s="13"/>
      <c r="K89" s="13"/>
      <c r="L89" s="13"/>
      <c r="M89" s="13"/>
      <c r="N89" s="13"/>
      <c r="O89" s="19"/>
      <c r="P89" s="19">
        <f t="shared" si="8"/>
        <v>0</v>
      </c>
      <c r="Q89" s="15">
        <v>20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>
        <f t="shared" si="9"/>
        <v>20</v>
      </c>
      <c r="AD89" s="15">
        <f t="shared" si="10"/>
        <v>20</v>
      </c>
    </row>
    <row r="90" spans="1:30">
      <c r="A90" s="14">
        <v>86</v>
      </c>
      <c r="B90" s="12" t="s">
        <v>99</v>
      </c>
      <c r="C90" s="13" t="s">
        <v>108</v>
      </c>
      <c r="D90" s="19"/>
      <c r="E90" s="19"/>
      <c r="F90" s="13"/>
      <c r="G90" s="13">
        <v>200</v>
      </c>
      <c r="H90" s="13"/>
      <c r="I90" s="13"/>
      <c r="J90" s="13"/>
      <c r="K90" s="13"/>
      <c r="L90" s="13"/>
      <c r="M90" s="13"/>
      <c r="N90" s="13"/>
      <c r="O90" s="19">
        <v>120</v>
      </c>
      <c r="P90" s="19">
        <f t="shared" si="8"/>
        <v>320</v>
      </c>
      <c r="Q90" s="15"/>
      <c r="R90" s="15"/>
      <c r="S90" s="15"/>
      <c r="T90" s="15"/>
      <c r="U90" s="15"/>
      <c r="V90" s="15"/>
      <c r="W90" s="15">
        <v>307.2</v>
      </c>
      <c r="X90" s="15"/>
      <c r="Y90" s="15"/>
      <c r="Z90" s="15"/>
      <c r="AA90" s="15"/>
      <c r="AB90" s="15">
        <v>300</v>
      </c>
      <c r="AC90" s="15">
        <f t="shared" si="9"/>
        <v>607.20000000000005</v>
      </c>
      <c r="AD90" s="15">
        <f t="shared" si="10"/>
        <v>927.2</v>
      </c>
    </row>
    <row r="91" spans="1:30">
      <c r="A91" s="14">
        <v>87</v>
      </c>
      <c r="B91" s="12" t="s">
        <v>99</v>
      </c>
      <c r="C91" s="50" t="s">
        <v>97</v>
      </c>
      <c r="D91" s="19"/>
      <c r="E91" s="19"/>
      <c r="F91" s="13">
        <v>20</v>
      </c>
      <c r="G91" s="13"/>
      <c r="H91" s="13">
        <v>1</v>
      </c>
      <c r="I91" s="13"/>
      <c r="J91" s="13"/>
      <c r="K91" s="13"/>
      <c r="L91" s="13"/>
      <c r="M91" s="13"/>
      <c r="N91" s="13"/>
      <c r="O91" s="19"/>
      <c r="P91" s="19">
        <f t="shared" si="8"/>
        <v>21</v>
      </c>
      <c r="Q91" s="15"/>
      <c r="R91" s="15"/>
      <c r="S91" s="15"/>
      <c r="T91" s="15"/>
      <c r="U91" s="15">
        <v>2</v>
      </c>
      <c r="V91" s="15"/>
      <c r="W91" s="15"/>
      <c r="X91" s="15"/>
      <c r="Y91" s="15"/>
      <c r="Z91" s="15"/>
      <c r="AA91" s="15"/>
      <c r="AB91" s="15"/>
      <c r="AC91" s="15">
        <f t="shared" si="9"/>
        <v>2</v>
      </c>
      <c r="AD91" s="15">
        <f t="shared" si="10"/>
        <v>23</v>
      </c>
    </row>
    <row r="92" spans="1:30">
      <c r="A92" s="14">
        <v>88</v>
      </c>
      <c r="B92" s="12" t="s">
        <v>99</v>
      </c>
      <c r="C92" s="13" t="s">
        <v>109</v>
      </c>
      <c r="D92" s="19"/>
      <c r="E92" s="19"/>
      <c r="F92" s="13">
        <v>20</v>
      </c>
      <c r="G92" s="13"/>
      <c r="H92" s="13">
        <v>9</v>
      </c>
      <c r="I92" s="13"/>
      <c r="J92" s="13"/>
      <c r="K92" s="13"/>
      <c r="L92" s="13"/>
      <c r="M92" s="13"/>
      <c r="N92" s="13"/>
      <c r="O92" s="19"/>
      <c r="P92" s="19">
        <f t="shared" si="8"/>
        <v>29</v>
      </c>
      <c r="Q92" s="15"/>
      <c r="R92" s="15"/>
      <c r="S92" s="15"/>
      <c r="T92" s="15"/>
      <c r="U92" s="15">
        <v>9</v>
      </c>
      <c r="V92" s="15"/>
      <c r="W92" s="15">
        <v>271.2</v>
      </c>
      <c r="X92" s="15"/>
      <c r="Y92" s="15"/>
      <c r="Z92" s="15"/>
      <c r="AA92" s="15"/>
      <c r="AB92" s="15"/>
      <c r="AC92" s="15">
        <f t="shared" si="9"/>
        <v>280.2</v>
      </c>
      <c r="AD92" s="15">
        <f t="shared" si="10"/>
        <v>309.2</v>
      </c>
    </row>
    <row r="93" spans="1:30">
      <c r="A93" s="14">
        <v>89</v>
      </c>
      <c r="B93" s="12" t="s">
        <v>99</v>
      </c>
      <c r="C93" s="13" t="s">
        <v>110</v>
      </c>
      <c r="D93" s="19"/>
      <c r="E93" s="19"/>
      <c r="F93" s="13"/>
      <c r="G93" s="13"/>
      <c r="H93" s="13"/>
      <c r="I93" s="13"/>
      <c r="J93" s="13"/>
      <c r="K93" s="13"/>
      <c r="L93" s="13"/>
      <c r="M93" s="13"/>
      <c r="N93" s="13">
        <v>190</v>
      </c>
      <c r="O93" s="19"/>
      <c r="P93" s="19">
        <f t="shared" si="8"/>
        <v>190</v>
      </c>
      <c r="Q93" s="15">
        <v>20</v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>
        <f t="shared" si="9"/>
        <v>20</v>
      </c>
      <c r="AD93" s="15">
        <f t="shared" si="10"/>
        <v>210</v>
      </c>
    </row>
    <row r="94" spans="1:30">
      <c r="A94" s="14">
        <v>90</v>
      </c>
      <c r="B94" s="12" t="s">
        <v>99</v>
      </c>
      <c r="C94" s="13" t="s">
        <v>111</v>
      </c>
      <c r="D94" s="19"/>
      <c r="E94" s="19"/>
      <c r="F94" s="13">
        <v>70</v>
      </c>
      <c r="G94" s="13"/>
      <c r="H94" s="13">
        <v>0</v>
      </c>
      <c r="I94" s="19"/>
      <c r="J94" s="13">
        <v>216</v>
      </c>
      <c r="K94" s="13">
        <v>0</v>
      </c>
      <c r="L94" s="13">
        <v>0</v>
      </c>
      <c r="M94" s="13"/>
      <c r="N94" s="13"/>
      <c r="O94" s="28">
        <v>90</v>
      </c>
      <c r="P94" s="19">
        <f t="shared" si="8"/>
        <v>376</v>
      </c>
      <c r="Q94" s="15">
        <v>50</v>
      </c>
      <c r="R94" s="15"/>
      <c r="S94" s="15"/>
      <c r="T94" s="15"/>
      <c r="U94" s="15"/>
      <c r="V94" s="15"/>
      <c r="W94" s="15">
        <v>393.6</v>
      </c>
      <c r="X94" s="15"/>
      <c r="Y94" s="15"/>
      <c r="Z94" s="15">
        <v>280</v>
      </c>
      <c r="AA94" s="15"/>
      <c r="AB94" s="15">
        <v>300</v>
      </c>
      <c r="AC94" s="15">
        <f t="shared" si="9"/>
        <v>1023.6</v>
      </c>
      <c r="AD94" s="15">
        <f t="shared" si="10"/>
        <v>1399.6</v>
      </c>
    </row>
    <row r="95" spans="1:30">
      <c r="A95" s="14">
        <v>91</v>
      </c>
      <c r="B95" s="12" t="s">
        <v>99</v>
      </c>
      <c r="C95" s="13" t="s">
        <v>112</v>
      </c>
      <c r="D95" s="19"/>
      <c r="E95" s="19"/>
      <c r="F95" s="13">
        <v>80</v>
      </c>
      <c r="G95" s="13"/>
      <c r="H95" s="13">
        <v>15</v>
      </c>
      <c r="I95" s="19">
        <v>336</v>
      </c>
      <c r="J95" s="13">
        <v>378</v>
      </c>
      <c r="K95" s="13">
        <v>120</v>
      </c>
      <c r="L95" s="13">
        <v>120</v>
      </c>
      <c r="M95" s="13">
        <v>100</v>
      </c>
      <c r="N95" s="13"/>
      <c r="O95" s="19"/>
      <c r="P95" s="19">
        <f t="shared" si="8"/>
        <v>1149</v>
      </c>
      <c r="Q95" s="15">
        <v>110</v>
      </c>
      <c r="R95" s="15"/>
      <c r="S95" s="15"/>
      <c r="T95" s="15"/>
      <c r="U95" s="15">
        <v>15</v>
      </c>
      <c r="V95" s="15"/>
      <c r="W95" s="15">
        <v>614.4</v>
      </c>
      <c r="X95" s="15"/>
      <c r="Y95" s="15"/>
      <c r="Z95" s="15"/>
      <c r="AA95" s="15"/>
      <c r="AB95" s="15"/>
      <c r="AC95" s="15">
        <f t="shared" si="9"/>
        <v>739.4</v>
      </c>
      <c r="AD95" s="15">
        <f t="shared" si="10"/>
        <v>1888.4</v>
      </c>
    </row>
    <row r="96" spans="1:30">
      <c r="A96" s="14">
        <v>92</v>
      </c>
      <c r="B96" s="12" t="s">
        <v>99</v>
      </c>
      <c r="C96" s="13" t="s">
        <v>113</v>
      </c>
      <c r="D96" s="19"/>
      <c r="E96" s="19"/>
      <c r="F96" s="13">
        <v>60</v>
      </c>
      <c r="G96" s="13"/>
      <c r="H96" s="13">
        <v>22</v>
      </c>
      <c r="I96" s="19"/>
      <c r="J96" s="13">
        <v>348</v>
      </c>
      <c r="K96" s="13">
        <v>0</v>
      </c>
      <c r="L96" s="13">
        <v>0</v>
      </c>
      <c r="M96" s="13">
        <v>100</v>
      </c>
      <c r="N96" s="13">
        <v>165</v>
      </c>
      <c r="O96" s="19">
        <v>90</v>
      </c>
      <c r="P96" s="19">
        <f t="shared" si="8"/>
        <v>785</v>
      </c>
      <c r="Q96" s="15">
        <v>50</v>
      </c>
      <c r="R96" s="15"/>
      <c r="S96" s="15"/>
      <c r="T96" s="15"/>
      <c r="U96" s="15">
        <v>22</v>
      </c>
      <c r="V96" s="15"/>
      <c r="W96" s="15">
        <v>727.2</v>
      </c>
      <c r="X96" s="15"/>
      <c r="Y96" s="15"/>
      <c r="Z96" s="15">
        <v>160</v>
      </c>
      <c r="AA96" s="15"/>
      <c r="AB96" s="15">
        <v>300</v>
      </c>
      <c r="AC96" s="15">
        <f t="shared" si="9"/>
        <v>1259.2</v>
      </c>
      <c r="AD96" s="15">
        <f t="shared" si="10"/>
        <v>2044.2</v>
      </c>
    </row>
    <row r="97" spans="1:30">
      <c r="A97" s="14">
        <v>93</v>
      </c>
      <c r="B97" s="12" t="s">
        <v>99</v>
      </c>
      <c r="C97" s="13" t="s">
        <v>114</v>
      </c>
      <c r="D97" s="19"/>
      <c r="E97" s="19"/>
      <c r="F97" s="13">
        <v>70</v>
      </c>
      <c r="G97" s="13"/>
      <c r="H97" s="13">
        <v>6</v>
      </c>
      <c r="I97" s="19"/>
      <c r="J97" s="13">
        <v>984</v>
      </c>
      <c r="K97" s="13">
        <v>120</v>
      </c>
      <c r="L97" s="13">
        <v>120</v>
      </c>
      <c r="M97" s="13">
        <v>100</v>
      </c>
      <c r="N97" s="13">
        <v>165</v>
      </c>
      <c r="O97" s="19"/>
      <c r="P97" s="19">
        <f t="shared" si="8"/>
        <v>1565</v>
      </c>
      <c r="Q97" s="15">
        <v>40</v>
      </c>
      <c r="R97" s="15"/>
      <c r="S97" s="15"/>
      <c r="T97" s="15"/>
      <c r="U97" s="15">
        <v>6</v>
      </c>
      <c r="V97" s="15"/>
      <c r="W97" s="15">
        <v>638.4</v>
      </c>
      <c r="X97" s="15"/>
      <c r="Y97" s="15"/>
      <c r="Z97" s="15">
        <v>160</v>
      </c>
      <c r="AA97" s="15"/>
      <c r="AB97" s="15"/>
      <c r="AC97" s="15">
        <f t="shared" si="9"/>
        <v>844.4</v>
      </c>
      <c r="AD97" s="15">
        <f t="shared" si="10"/>
        <v>2409.4</v>
      </c>
    </row>
    <row r="98" spans="1:30">
      <c r="A98" s="14">
        <v>94</v>
      </c>
      <c r="B98" s="12" t="s">
        <v>99</v>
      </c>
      <c r="C98" s="13" t="s">
        <v>115</v>
      </c>
      <c r="D98" s="19"/>
      <c r="E98" s="19"/>
      <c r="F98" s="13">
        <v>80</v>
      </c>
      <c r="G98" s="13"/>
      <c r="H98" s="13">
        <v>23</v>
      </c>
      <c r="I98" s="19"/>
      <c r="J98" s="13">
        <v>276</v>
      </c>
      <c r="K98" s="13">
        <v>0</v>
      </c>
      <c r="L98" s="13">
        <v>0</v>
      </c>
      <c r="M98" s="13">
        <v>100</v>
      </c>
      <c r="N98" s="13"/>
      <c r="O98" s="19"/>
      <c r="P98" s="19">
        <f t="shared" si="8"/>
        <v>479</v>
      </c>
      <c r="Q98" s="15">
        <v>90</v>
      </c>
      <c r="R98" s="15"/>
      <c r="S98" s="15"/>
      <c r="T98" s="15"/>
      <c r="U98" s="15">
        <v>23</v>
      </c>
      <c r="V98" s="15"/>
      <c r="W98" s="15">
        <v>763.2</v>
      </c>
      <c r="X98" s="15"/>
      <c r="Y98" s="15"/>
      <c r="Z98" s="15"/>
      <c r="AA98" s="15">
        <v>190</v>
      </c>
      <c r="AB98" s="15"/>
      <c r="AC98" s="15">
        <f t="shared" si="9"/>
        <v>1066.2</v>
      </c>
      <c r="AD98" s="15">
        <f t="shared" si="10"/>
        <v>1545.2</v>
      </c>
    </row>
    <row r="99" spans="1:30">
      <c r="A99" s="14">
        <v>95</v>
      </c>
      <c r="B99" s="12" t="s">
        <v>99</v>
      </c>
      <c r="C99" s="13" t="s">
        <v>116</v>
      </c>
      <c r="D99" s="19"/>
      <c r="E99" s="19"/>
      <c r="F99" s="13">
        <v>80</v>
      </c>
      <c r="G99" s="13"/>
      <c r="H99" s="13">
        <v>0</v>
      </c>
      <c r="I99" s="19"/>
      <c r="J99" s="13">
        <v>60</v>
      </c>
      <c r="K99" s="13">
        <v>0</v>
      </c>
      <c r="L99" s="13">
        <v>0</v>
      </c>
      <c r="M99" s="13">
        <v>0</v>
      </c>
      <c r="N99" s="13"/>
      <c r="O99" s="19"/>
      <c r="P99" s="19">
        <f t="shared" si="8"/>
        <v>140</v>
      </c>
      <c r="Q99" s="15">
        <v>10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>
        <f t="shared" si="9"/>
        <v>10</v>
      </c>
      <c r="AD99" s="15">
        <f t="shared" si="10"/>
        <v>150</v>
      </c>
    </row>
    <row r="100" spans="1:30">
      <c r="A100" s="14">
        <v>96</v>
      </c>
      <c r="B100" s="12" t="s">
        <v>99</v>
      </c>
      <c r="C100" s="13" t="s">
        <v>117</v>
      </c>
      <c r="D100" s="19"/>
      <c r="E100" s="19"/>
      <c r="F100" s="13">
        <v>50</v>
      </c>
      <c r="G100" s="13"/>
      <c r="H100" s="13">
        <v>36</v>
      </c>
      <c r="I100" s="19"/>
      <c r="J100" s="13">
        <v>324</v>
      </c>
      <c r="K100" s="13">
        <v>0</v>
      </c>
      <c r="L100" s="13">
        <v>0</v>
      </c>
      <c r="M100" s="13">
        <v>200</v>
      </c>
      <c r="N100" s="13"/>
      <c r="O100" s="19"/>
      <c r="P100" s="19">
        <f t="shared" si="8"/>
        <v>610</v>
      </c>
      <c r="Q100" s="15">
        <v>80</v>
      </c>
      <c r="R100" s="15"/>
      <c r="S100" s="15"/>
      <c r="T100" s="15"/>
      <c r="U100" s="15">
        <v>36</v>
      </c>
      <c r="V100" s="15"/>
      <c r="W100" s="15">
        <v>554.4</v>
      </c>
      <c r="X100" s="15"/>
      <c r="Y100" s="15">
        <v>20</v>
      </c>
      <c r="Z100" s="15"/>
      <c r="AA100" s="15"/>
      <c r="AB100" s="15"/>
      <c r="AC100" s="15">
        <f t="shared" si="9"/>
        <v>690.4</v>
      </c>
      <c r="AD100" s="15">
        <f t="shared" si="10"/>
        <v>1300.4000000000001</v>
      </c>
    </row>
    <row r="101" spans="1:30">
      <c r="A101" s="14">
        <v>97</v>
      </c>
      <c r="B101" s="12" t="s">
        <v>99</v>
      </c>
      <c r="C101" s="13" t="s">
        <v>118</v>
      </c>
      <c r="D101" s="19"/>
      <c r="E101" s="19"/>
      <c r="F101" s="13">
        <v>40</v>
      </c>
      <c r="G101" s="13"/>
      <c r="H101" s="13">
        <v>2</v>
      </c>
      <c r="I101" s="19"/>
      <c r="J101" s="13">
        <v>246</v>
      </c>
      <c r="K101" s="13">
        <v>0</v>
      </c>
      <c r="L101" s="13">
        <v>0</v>
      </c>
      <c r="M101" s="13">
        <v>0</v>
      </c>
      <c r="N101" s="13"/>
      <c r="O101" s="19"/>
      <c r="P101" s="19">
        <f t="shared" si="8"/>
        <v>288</v>
      </c>
      <c r="Q101" s="15">
        <v>50</v>
      </c>
      <c r="R101" s="15"/>
      <c r="S101" s="15"/>
      <c r="T101" s="15"/>
      <c r="U101" s="15">
        <v>2</v>
      </c>
      <c r="V101" s="15"/>
      <c r="W101" s="15">
        <v>184.8</v>
      </c>
      <c r="X101" s="15"/>
      <c r="Y101" s="15">
        <v>40</v>
      </c>
      <c r="Z101" s="15"/>
      <c r="AA101" s="15"/>
      <c r="AB101" s="15"/>
      <c r="AC101" s="15">
        <f t="shared" si="9"/>
        <v>276.8</v>
      </c>
      <c r="AD101" s="15">
        <f t="shared" si="10"/>
        <v>564.79999999999995</v>
      </c>
    </row>
    <row r="102" spans="1:30">
      <c r="A102" s="14">
        <v>98</v>
      </c>
      <c r="B102" s="12" t="s">
        <v>99</v>
      </c>
      <c r="C102" s="13" t="s">
        <v>119</v>
      </c>
      <c r="D102" s="19"/>
      <c r="E102" s="19"/>
      <c r="F102" s="13">
        <v>80</v>
      </c>
      <c r="G102" s="13"/>
      <c r="H102" s="13">
        <v>5</v>
      </c>
      <c r="I102" s="19">
        <v>270</v>
      </c>
      <c r="J102" s="13">
        <v>486</v>
      </c>
      <c r="K102" s="13">
        <v>20</v>
      </c>
      <c r="L102" s="13">
        <v>20</v>
      </c>
      <c r="M102" s="13">
        <v>0</v>
      </c>
      <c r="N102" s="13"/>
      <c r="O102" s="19"/>
      <c r="P102" s="19">
        <f t="shared" si="8"/>
        <v>881</v>
      </c>
      <c r="Q102" s="15"/>
      <c r="R102" s="15"/>
      <c r="S102" s="15"/>
      <c r="T102" s="15"/>
      <c r="U102" s="15"/>
      <c r="V102" s="15"/>
      <c r="W102" s="15">
        <v>883.2</v>
      </c>
      <c r="X102" s="15"/>
      <c r="Y102" s="15"/>
      <c r="Z102" s="15"/>
      <c r="AA102" s="15"/>
      <c r="AB102" s="15"/>
      <c r="AC102" s="15">
        <f t="shared" si="9"/>
        <v>883.2</v>
      </c>
      <c r="AD102" s="15">
        <f t="shared" si="10"/>
        <v>1764.2</v>
      </c>
    </row>
    <row r="103" spans="1:30">
      <c r="A103" s="14">
        <v>99</v>
      </c>
      <c r="B103" s="12" t="s">
        <v>99</v>
      </c>
      <c r="C103" s="13" t="s">
        <v>120</v>
      </c>
      <c r="D103" s="19"/>
      <c r="E103" s="19"/>
      <c r="F103" s="13">
        <v>80</v>
      </c>
      <c r="G103" s="13"/>
      <c r="H103" s="13">
        <v>0</v>
      </c>
      <c r="I103" s="19"/>
      <c r="J103" s="13">
        <v>48</v>
      </c>
      <c r="K103" s="13">
        <v>0</v>
      </c>
      <c r="L103" s="13">
        <v>0</v>
      </c>
      <c r="M103" s="13">
        <v>0</v>
      </c>
      <c r="N103" s="13">
        <v>190</v>
      </c>
      <c r="O103" s="19"/>
      <c r="P103" s="19">
        <f t="shared" si="8"/>
        <v>318</v>
      </c>
      <c r="Q103" s="15">
        <v>50</v>
      </c>
      <c r="R103" s="15"/>
      <c r="S103" s="15"/>
      <c r="T103" s="15"/>
      <c r="U103" s="15"/>
      <c r="V103" s="15"/>
      <c r="W103" s="15">
        <v>48</v>
      </c>
      <c r="X103" s="15"/>
      <c r="Y103" s="15"/>
      <c r="Z103" s="15"/>
      <c r="AA103" s="15">
        <v>190</v>
      </c>
      <c r="AB103" s="15"/>
      <c r="AC103" s="15">
        <f t="shared" si="9"/>
        <v>288</v>
      </c>
      <c r="AD103" s="15">
        <f t="shared" si="10"/>
        <v>606</v>
      </c>
    </row>
    <row r="104" spans="1:30">
      <c r="A104" s="14">
        <v>100</v>
      </c>
      <c r="B104" s="12" t="s">
        <v>99</v>
      </c>
      <c r="C104" s="13" t="s">
        <v>121</v>
      </c>
      <c r="D104" s="19"/>
      <c r="E104" s="19"/>
      <c r="F104" s="13">
        <v>70</v>
      </c>
      <c r="G104" s="13"/>
      <c r="H104" s="13">
        <v>4</v>
      </c>
      <c r="I104" s="19"/>
      <c r="J104" s="13">
        <v>48</v>
      </c>
      <c r="K104" s="13">
        <v>0</v>
      </c>
      <c r="L104" s="13">
        <v>0</v>
      </c>
      <c r="M104" s="13">
        <v>0</v>
      </c>
      <c r="N104" s="13">
        <v>185</v>
      </c>
      <c r="O104" s="19"/>
      <c r="P104" s="19">
        <f t="shared" si="8"/>
        <v>307</v>
      </c>
      <c r="Q104" s="15">
        <v>30</v>
      </c>
      <c r="R104" s="15"/>
      <c r="S104" s="15"/>
      <c r="T104" s="15"/>
      <c r="U104" s="15"/>
      <c r="V104" s="15"/>
      <c r="W104" s="15">
        <v>0</v>
      </c>
      <c r="X104" s="15"/>
      <c r="Y104" s="15"/>
      <c r="Z104" s="15"/>
      <c r="AA104" s="15">
        <v>185</v>
      </c>
      <c r="AB104" s="15"/>
      <c r="AC104" s="15">
        <f t="shared" si="9"/>
        <v>215</v>
      </c>
      <c r="AD104" s="15">
        <f t="shared" si="10"/>
        <v>522</v>
      </c>
    </row>
    <row r="105" spans="1:30">
      <c r="A105" s="14">
        <v>101</v>
      </c>
      <c r="B105" s="12" t="s">
        <v>99</v>
      </c>
      <c r="C105" s="13" t="s">
        <v>122</v>
      </c>
      <c r="D105" s="19"/>
      <c r="E105" s="19"/>
      <c r="F105" s="13">
        <v>60</v>
      </c>
      <c r="G105" s="13"/>
      <c r="H105" s="13">
        <v>5</v>
      </c>
      <c r="I105" s="19"/>
      <c r="J105" s="13">
        <v>312</v>
      </c>
      <c r="K105" s="13">
        <v>0</v>
      </c>
      <c r="L105" s="13">
        <v>0</v>
      </c>
      <c r="M105" s="13">
        <v>200</v>
      </c>
      <c r="N105" s="13"/>
      <c r="O105" s="19"/>
      <c r="P105" s="19">
        <f t="shared" si="8"/>
        <v>577</v>
      </c>
      <c r="Q105" s="15">
        <v>40</v>
      </c>
      <c r="R105" s="15"/>
      <c r="S105" s="15"/>
      <c r="T105" s="15">
        <v>200</v>
      </c>
      <c r="U105" s="15">
        <v>5</v>
      </c>
      <c r="V105" s="15"/>
      <c r="W105" s="15">
        <v>859.2</v>
      </c>
      <c r="X105" s="15"/>
      <c r="Y105" s="15"/>
      <c r="Z105" s="15"/>
      <c r="AA105" s="15"/>
      <c r="AB105" s="15"/>
      <c r="AC105" s="15">
        <f t="shared" si="9"/>
        <v>1104.2</v>
      </c>
      <c r="AD105" s="15">
        <f t="shared" si="10"/>
        <v>1681.2</v>
      </c>
    </row>
    <row r="106" spans="1:30">
      <c r="A106" s="14">
        <v>102</v>
      </c>
      <c r="B106" s="12" t="s">
        <v>99</v>
      </c>
      <c r="C106" s="13" t="s">
        <v>123</v>
      </c>
      <c r="D106" s="19"/>
      <c r="E106" s="19"/>
      <c r="F106" s="13">
        <v>40</v>
      </c>
      <c r="G106" s="13"/>
      <c r="H106" s="13">
        <v>14</v>
      </c>
      <c r="I106" s="19"/>
      <c r="J106" s="13">
        <v>492</v>
      </c>
      <c r="K106" s="13">
        <v>30</v>
      </c>
      <c r="L106" s="13">
        <v>30</v>
      </c>
      <c r="M106" s="13">
        <v>0</v>
      </c>
      <c r="N106" s="13">
        <v>215</v>
      </c>
      <c r="O106" s="19"/>
      <c r="P106" s="19">
        <f t="shared" si="8"/>
        <v>821</v>
      </c>
      <c r="Q106" s="15">
        <v>10</v>
      </c>
      <c r="R106" s="15"/>
      <c r="S106" s="15"/>
      <c r="T106" s="15"/>
      <c r="U106" s="15">
        <v>14</v>
      </c>
      <c r="V106" s="15"/>
      <c r="W106" s="15">
        <v>268.8</v>
      </c>
      <c r="X106" s="15"/>
      <c r="Y106" s="15"/>
      <c r="Z106" s="15"/>
      <c r="AA106" s="15"/>
      <c r="AB106" s="15"/>
      <c r="AC106" s="15">
        <f t="shared" si="9"/>
        <v>292.8</v>
      </c>
      <c r="AD106" s="15">
        <f t="shared" si="10"/>
        <v>1113.8</v>
      </c>
    </row>
    <row r="107" spans="1:30">
      <c r="A107" s="14">
        <v>103</v>
      </c>
      <c r="B107" s="12" t="s">
        <v>99</v>
      </c>
      <c r="C107" s="13" t="s">
        <v>124</v>
      </c>
      <c r="D107" s="19"/>
      <c r="E107" s="19"/>
      <c r="F107" s="13">
        <v>50</v>
      </c>
      <c r="G107" s="13"/>
      <c r="H107" s="13">
        <v>54</v>
      </c>
      <c r="I107" s="19"/>
      <c r="J107" s="13">
        <v>186</v>
      </c>
      <c r="K107" s="13">
        <v>0</v>
      </c>
      <c r="L107" s="13">
        <v>0</v>
      </c>
      <c r="M107" s="13">
        <v>0</v>
      </c>
      <c r="N107" s="13">
        <v>170</v>
      </c>
      <c r="O107" s="19"/>
      <c r="P107" s="19">
        <f t="shared" si="8"/>
        <v>460</v>
      </c>
      <c r="Q107" s="15">
        <v>80</v>
      </c>
      <c r="R107" s="15"/>
      <c r="S107" s="15"/>
      <c r="T107" s="15"/>
      <c r="U107" s="15">
        <v>54</v>
      </c>
      <c r="V107" s="15"/>
      <c r="W107" s="15">
        <v>698.4</v>
      </c>
      <c r="X107" s="15"/>
      <c r="Y107" s="15"/>
      <c r="Z107" s="15"/>
      <c r="AA107" s="15">
        <v>165</v>
      </c>
      <c r="AB107" s="15"/>
      <c r="AC107" s="15">
        <f t="shared" si="9"/>
        <v>997.4</v>
      </c>
      <c r="AD107" s="15">
        <f t="shared" si="10"/>
        <v>1457.4</v>
      </c>
    </row>
    <row r="108" spans="1:30">
      <c r="A108" s="14">
        <v>104</v>
      </c>
      <c r="B108" s="12" t="s">
        <v>99</v>
      </c>
      <c r="C108" s="13" t="s">
        <v>125</v>
      </c>
      <c r="D108" s="19"/>
      <c r="E108" s="19"/>
      <c r="F108" s="13">
        <v>70</v>
      </c>
      <c r="G108" s="13"/>
      <c r="H108" s="13">
        <v>24</v>
      </c>
      <c r="I108" s="19"/>
      <c r="J108" s="13">
        <v>504</v>
      </c>
      <c r="K108" s="13">
        <v>0</v>
      </c>
      <c r="L108" s="13">
        <v>0</v>
      </c>
      <c r="M108" s="13">
        <v>0</v>
      </c>
      <c r="N108" s="13">
        <v>170</v>
      </c>
      <c r="O108" s="19"/>
      <c r="P108" s="19">
        <f t="shared" si="8"/>
        <v>768</v>
      </c>
      <c r="Q108" s="15">
        <v>70</v>
      </c>
      <c r="R108" s="15"/>
      <c r="S108" s="15"/>
      <c r="T108" s="15"/>
      <c r="U108" s="15">
        <v>24</v>
      </c>
      <c r="V108" s="15"/>
      <c r="W108" s="15">
        <v>554.4</v>
      </c>
      <c r="X108" s="15"/>
      <c r="Y108" s="15">
        <v>20</v>
      </c>
      <c r="Z108" s="15"/>
      <c r="AA108" s="15"/>
      <c r="AB108" s="15"/>
      <c r="AC108" s="15">
        <f t="shared" si="9"/>
        <v>668.4</v>
      </c>
      <c r="AD108" s="15">
        <f t="shared" si="10"/>
        <v>1436.4</v>
      </c>
    </row>
    <row r="109" spans="1:30">
      <c r="A109" s="14">
        <v>105</v>
      </c>
      <c r="B109" s="12" t="s">
        <v>99</v>
      </c>
      <c r="C109" s="13" t="s">
        <v>126</v>
      </c>
      <c r="D109" s="19"/>
      <c r="E109" s="19"/>
      <c r="F109" s="13">
        <v>30</v>
      </c>
      <c r="G109" s="13"/>
      <c r="H109" s="13">
        <v>13</v>
      </c>
      <c r="I109" s="19"/>
      <c r="J109" s="13">
        <v>612</v>
      </c>
      <c r="K109" s="13">
        <v>0</v>
      </c>
      <c r="L109" s="13">
        <v>0</v>
      </c>
      <c r="M109" s="13">
        <v>0</v>
      </c>
      <c r="N109" s="13">
        <v>190</v>
      </c>
      <c r="O109" s="19"/>
      <c r="P109" s="19">
        <f t="shared" si="8"/>
        <v>845</v>
      </c>
      <c r="Q109" s="15">
        <v>50</v>
      </c>
      <c r="R109" s="15"/>
      <c r="S109" s="15"/>
      <c r="T109" s="15"/>
      <c r="U109" s="15">
        <v>13</v>
      </c>
      <c r="V109" s="15"/>
      <c r="W109" s="15">
        <v>984</v>
      </c>
      <c r="X109" s="15"/>
      <c r="Y109" s="15"/>
      <c r="Z109" s="15">
        <v>160</v>
      </c>
      <c r="AA109" s="15"/>
      <c r="AB109" s="15"/>
      <c r="AC109" s="15">
        <f t="shared" si="9"/>
        <v>1207</v>
      </c>
      <c r="AD109" s="15">
        <f t="shared" si="10"/>
        <v>2052</v>
      </c>
    </row>
    <row r="110" spans="1:30">
      <c r="A110" s="14">
        <v>106</v>
      </c>
      <c r="B110" s="12" t="s">
        <v>99</v>
      </c>
      <c r="C110" s="13" t="s">
        <v>127</v>
      </c>
      <c r="D110" s="19"/>
      <c r="E110" s="19"/>
      <c r="F110" s="13">
        <v>80</v>
      </c>
      <c r="G110" s="13"/>
      <c r="H110" s="13">
        <v>18</v>
      </c>
      <c r="I110" s="19"/>
      <c r="J110" s="13">
        <v>246</v>
      </c>
      <c r="K110" s="13">
        <v>0</v>
      </c>
      <c r="L110" s="13">
        <v>0</v>
      </c>
      <c r="M110" s="13">
        <v>0</v>
      </c>
      <c r="N110" s="13">
        <v>175</v>
      </c>
      <c r="O110" s="19"/>
      <c r="P110" s="19">
        <f t="shared" si="8"/>
        <v>519</v>
      </c>
      <c r="Q110" s="15">
        <v>90</v>
      </c>
      <c r="R110" s="15"/>
      <c r="S110" s="15"/>
      <c r="T110" s="15"/>
      <c r="U110" s="15">
        <v>18</v>
      </c>
      <c r="V110" s="15"/>
      <c r="W110" s="15">
        <v>763.2</v>
      </c>
      <c r="X110" s="15"/>
      <c r="Y110" s="15">
        <v>60</v>
      </c>
      <c r="Z110" s="15"/>
      <c r="AA110" s="15"/>
      <c r="AB110" s="15"/>
      <c r="AC110" s="15">
        <f t="shared" si="9"/>
        <v>931.2</v>
      </c>
      <c r="AD110" s="15">
        <f t="shared" si="10"/>
        <v>1450.2</v>
      </c>
    </row>
    <row r="111" spans="1:30">
      <c r="A111" s="14">
        <v>107</v>
      </c>
      <c r="B111" s="12" t="s">
        <v>99</v>
      </c>
      <c r="C111" s="13" t="s">
        <v>128</v>
      </c>
      <c r="D111" s="19"/>
      <c r="E111" s="19"/>
      <c r="F111" s="13">
        <v>40</v>
      </c>
      <c r="G111" s="13"/>
      <c r="H111" s="13">
        <v>4</v>
      </c>
      <c r="I111" s="19"/>
      <c r="J111" s="13">
        <v>504</v>
      </c>
      <c r="K111" s="13">
        <v>0</v>
      </c>
      <c r="L111" s="13">
        <v>0</v>
      </c>
      <c r="M111" s="13">
        <v>0</v>
      </c>
      <c r="N111" s="13">
        <v>180</v>
      </c>
      <c r="O111" s="19"/>
      <c r="P111" s="19">
        <f t="shared" si="8"/>
        <v>728</v>
      </c>
      <c r="Q111" s="15">
        <v>50</v>
      </c>
      <c r="R111" s="15"/>
      <c r="S111" s="15"/>
      <c r="T111" s="15"/>
      <c r="U111" s="15">
        <v>4</v>
      </c>
      <c r="V111" s="15"/>
      <c r="W111" s="15">
        <v>626.4</v>
      </c>
      <c r="X111" s="15"/>
      <c r="Y111" s="15">
        <v>20</v>
      </c>
      <c r="Z111" s="15"/>
      <c r="AA111" s="15"/>
      <c r="AB111" s="15"/>
      <c r="AC111" s="15">
        <f t="shared" si="9"/>
        <v>700.4</v>
      </c>
      <c r="AD111" s="15">
        <f t="shared" si="10"/>
        <v>1428.4</v>
      </c>
    </row>
    <row r="112" spans="1:30">
      <c r="A112" s="14">
        <v>108</v>
      </c>
      <c r="B112" s="12" t="s">
        <v>99</v>
      </c>
      <c r="C112" s="13" t="s">
        <v>129</v>
      </c>
      <c r="D112" s="19"/>
      <c r="E112" s="19"/>
      <c r="F112" s="13">
        <v>50</v>
      </c>
      <c r="G112" s="13"/>
      <c r="H112" s="13">
        <v>10</v>
      </c>
      <c r="I112" s="19"/>
      <c r="J112" s="13">
        <v>270</v>
      </c>
      <c r="K112" s="13">
        <v>0</v>
      </c>
      <c r="L112" s="13">
        <v>0</v>
      </c>
      <c r="M112" s="13">
        <v>0</v>
      </c>
      <c r="N112" s="13">
        <v>160</v>
      </c>
      <c r="O112" s="19"/>
      <c r="P112" s="19">
        <f t="shared" si="8"/>
        <v>490</v>
      </c>
      <c r="Q112" s="15">
        <v>10</v>
      </c>
      <c r="R112" s="15"/>
      <c r="S112" s="15"/>
      <c r="T112" s="15"/>
      <c r="U112" s="15">
        <v>10</v>
      </c>
      <c r="V112" s="15"/>
      <c r="W112" s="15"/>
      <c r="X112" s="15"/>
      <c r="Y112" s="15"/>
      <c r="Z112" s="15">
        <v>120</v>
      </c>
      <c r="AA112" s="15"/>
      <c r="AB112" s="15"/>
      <c r="AC112" s="15">
        <f t="shared" si="9"/>
        <v>140</v>
      </c>
      <c r="AD112" s="15">
        <f t="shared" si="10"/>
        <v>630</v>
      </c>
    </row>
    <row r="113" spans="1:30">
      <c r="A113" s="14">
        <v>109</v>
      </c>
      <c r="B113" s="12" t="s">
        <v>99</v>
      </c>
      <c r="C113" s="13" t="s">
        <v>130</v>
      </c>
      <c r="D113" s="19"/>
      <c r="E113" s="19"/>
      <c r="F113" s="13">
        <v>20</v>
      </c>
      <c r="G113" s="13"/>
      <c r="H113" s="13">
        <v>14</v>
      </c>
      <c r="I113" s="19"/>
      <c r="J113" s="13">
        <v>324</v>
      </c>
      <c r="K113" s="13">
        <v>120</v>
      </c>
      <c r="L113" s="13">
        <v>120</v>
      </c>
      <c r="M113" s="13">
        <v>300</v>
      </c>
      <c r="N113" s="13"/>
      <c r="O113" s="19"/>
      <c r="P113" s="19">
        <f t="shared" si="8"/>
        <v>898</v>
      </c>
      <c r="Q113" s="15">
        <v>70</v>
      </c>
      <c r="R113" s="15"/>
      <c r="S113" s="15"/>
      <c r="T113" s="15"/>
      <c r="U113" s="15">
        <v>14</v>
      </c>
      <c r="V113" s="15"/>
      <c r="W113" s="15"/>
      <c r="X113" s="15"/>
      <c r="Y113" s="15"/>
      <c r="Z113" s="15"/>
      <c r="AA113" s="15"/>
      <c r="AB113" s="15"/>
      <c r="AC113" s="15">
        <f t="shared" si="9"/>
        <v>84</v>
      </c>
      <c r="AD113" s="15">
        <f t="shared" si="10"/>
        <v>982</v>
      </c>
    </row>
    <row r="114" spans="1:30">
      <c r="A114" s="14">
        <v>110</v>
      </c>
      <c r="B114" s="12" t="s">
        <v>99</v>
      </c>
      <c r="C114" s="13" t="s">
        <v>131</v>
      </c>
      <c r="D114" s="19"/>
      <c r="E114" s="19"/>
      <c r="F114" s="13">
        <v>70</v>
      </c>
      <c r="G114" s="13"/>
      <c r="H114" s="13">
        <v>11</v>
      </c>
      <c r="I114" s="19">
        <v>216</v>
      </c>
      <c r="J114" s="13">
        <v>624</v>
      </c>
      <c r="K114" s="13">
        <v>0</v>
      </c>
      <c r="L114" s="13">
        <v>0</v>
      </c>
      <c r="M114" s="13">
        <v>0</v>
      </c>
      <c r="N114" s="13"/>
      <c r="O114" s="19"/>
      <c r="P114" s="19">
        <f t="shared" si="8"/>
        <v>921</v>
      </c>
      <c r="Q114" s="15">
        <v>60</v>
      </c>
      <c r="R114" s="15"/>
      <c r="S114" s="15"/>
      <c r="T114" s="15"/>
      <c r="U114" s="15">
        <v>22</v>
      </c>
      <c r="V114" s="15"/>
      <c r="W114" s="15">
        <v>369.6</v>
      </c>
      <c r="X114" s="15"/>
      <c r="Y114" s="15"/>
      <c r="Z114" s="15"/>
      <c r="AA114" s="15">
        <v>180</v>
      </c>
      <c r="AB114" s="15"/>
      <c r="AC114" s="15">
        <f t="shared" si="9"/>
        <v>631.6</v>
      </c>
      <c r="AD114" s="15">
        <f t="shared" si="10"/>
        <v>1552.6</v>
      </c>
    </row>
    <row r="115" spans="1:30">
      <c r="A115" s="14">
        <v>111</v>
      </c>
      <c r="B115" s="12" t="s">
        <v>99</v>
      </c>
      <c r="C115" s="13" t="s">
        <v>132</v>
      </c>
      <c r="D115" s="19"/>
      <c r="E115" s="19"/>
      <c r="F115" s="13">
        <v>70</v>
      </c>
      <c r="G115" s="13"/>
      <c r="H115" s="13">
        <v>27</v>
      </c>
      <c r="I115" s="19"/>
      <c r="J115" s="13">
        <v>432</v>
      </c>
      <c r="K115" s="13">
        <v>40</v>
      </c>
      <c r="L115" s="13">
        <v>40</v>
      </c>
      <c r="M115" s="13">
        <v>0</v>
      </c>
      <c r="N115" s="13">
        <v>145</v>
      </c>
      <c r="O115" s="19"/>
      <c r="P115" s="19">
        <f t="shared" si="8"/>
        <v>754</v>
      </c>
      <c r="Q115" s="15">
        <v>70</v>
      </c>
      <c r="R115" s="15"/>
      <c r="S115" s="15"/>
      <c r="T115" s="15"/>
      <c r="U115" s="15">
        <v>27</v>
      </c>
      <c r="V115" s="15"/>
      <c r="W115" s="15">
        <v>590.4</v>
      </c>
      <c r="X115" s="15"/>
      <c r="Y115" s="15"/>
      <c r="Z115" s="15"/>
      <c r="AA115" s="15"/>
      <c r="AB115" s="15"/>
      <c r="AC115" s="15">
        <f t="shared" si="9"/>
        <v>687.4</v>
      </c>
      <c r="AD115" s="15">
        <f t="shared" si="10"/>
        <v>1441.4</v>
      </c>
    </row>
    <row r="116" spans="1:30">
      <c r="A116" s="14">
        <v>112</v>
      </c>
      <c r="B116" s="12" t="s">
        <v>99</v>
      </c>
      <c r="C116" s="13" t="s">
        <v>133</v>
      </c>
      <c r="D116" s="19"/>
      <c r="E116" s="19"/>
      <c r="F116" s="13">
        <v>70</v>
      </c>
      <c r="G116" s="13"/>
      <c r="H116" s="13">
        <v>15</v>
      </c>
      <c r="I116" s="19"/>
      <c r="J116" s="13"/>
      <c r="K116" s="13">
        <v>0</v>
      </c>
      <c r="L116" s="13">
        <v>0</v>
      </c>
      <c r="M116" s="13">
        <v>20</v>
      </c>
      <c r="N116" s="13"/>
      <c r="O116" s="19"/>
      <c r="P116" s="19">
        <f t="shared" si="8"/>
        <v>105</v>
      </c>
      <c r="Q116" s="15">
        <v>60</v>
      </c>
      <c r="R116" s="15"/>
      <c r="S116" s="15"/>
      <c r="T116" s="15"/>
      <c r="U116" s="15">
        <v>25</v>
      </c>
      <c r="V116" s="15"/>
      <c r="W116" s="15">
        <v>456</v>
      </c>
      <c r="X116" s="15"/>
      <c r="Y116" s="15"/>
      <c r="Z116" s="15"/>
      <c r="AA116" s="15">
        <v>190</v>
      </c>
      <c r="AB116" s="15"/>
      <c r="AC116" s="15">
        <f t="shared" si="9"/>
        <v>731</v>
      </c>
      <c r="AD116" s="15">
        <f t="shared" si="10"/>
        <v>836</v>
      </c>
    </row>
    <row r="117" spans="1:30">
      <c r="A117" s="14">
        <v>113</v>
      </c>
      <c r="B117" s="12" t="s">
        <v>99</v>
      </c>
      <c r="C117" s="13" t="s">
        <v>134</v>
      </c>
      <c r="D117" s="19"/>
      <c r="E117" s="19"/>
      <c r="F117" s="13">
        <v>80</v>
      </c>
      <c r="G117" s="13"/>
      <c r="H117" s="13">
        <v>23</v>
      </c>
      <c r="I117" s="19"/>
      <c r="J117" s="13">
        <v>60</v>
      </c>
      <c r="K117" s="13">
        <v>0</v>
      </c>
      <c r="L117" s="13">
        <v>0</v>
      </c>
      <c r="M117" s="13">
        <v>200</v>
      </c>
      <c r="N117" s="13">
        <v>195</v>
      </c>
      <c r="O117" s="19"/>
      <c r="P117" s="19">
        <f t="shared" si="8"/>
        <v>558</v>
      </c>
      <c r="Q117" s="15">
        <v>10</v>
      </c>
      <c r="R117" s="15"/>
      <c r="S117" s="15"/>
      <c r="T117" s="15"/>
      <c r="U117" s="15">
        <v>35</v>
      </c>
      <c r="V117" s="15"/>
      <c r="W117" s="15"/>
      <c r="X117" s="15"/>
      <c r="Y117" s="15"/>
      <c r="Z117" s="15"/>
      <c r="AA117" s="15">
        <v>200</v>
      </c>
      <c r="AB117" s="15"/>
      <c r="AC117" s="15">
        <f t="shared" si="9"/>
        <v>245</v>
      </c>
      <c r="AD117" s="15">
        <f t="shared" si="10"/>
        <v>803</v>
      </c>
    </row>
    <row r="118" spans="1:30">
      <c r="A118" s="14">
        <v>114</v>
      </c>
      <c r="B118" s="12" t="s">
        <v>99</v>
      </c>
      <c r="C118" s="13" t="s">
        <v>135</v>
      </c>
      <c r="D118" s="19"/>
      <c r="E118" s="19"/>
      <c r="F118" s="13">
        <v>70</v>
      </c>
      <c r="G118" s="13"/>
      <c r="H118" s="13">
        <v>32</v>
      </c>
      <c r="I118" s="19"/>
      <c r="J118" s="13">
        <v>324</v>
      </c>
      <c r="K118" s="13">
        <v>0</v>
      </c>
      <c r="L118" s="13">
        <v>20</v>
      </c>
      <c r="M118" s="13">
        <v>0</v>
      </c>
      <c r="N118" s="13">
        <v>200</v>
      </c>
      <c r="O118" s="19"/>
      <c r="P118" s="19">
        <f t="shared" si="8"/>
        <v>646</v>
      </c>
      <c r="Q118" s="15">
        <v>60</v>
      </c>
      <c r="R118" s="15"/>
      <c r="S118" s="15"/>
      <c r="T118" s="15"/>
      <c r="U118" s="15">
        <v>32</v>
      </c>
      <c r="V118" s="15"/>
      <c r="W118" s="15">
        <v>734.4</v>
      </c>
      <c r="X118" s="15"/>
      <c r="Y118" s="15"/>
      <c r="Z118" s="15"/>
      <c r="AA118" s="15">
        <v>195</v>
      </c>
      <c r="AB118" s="15"/>
      <c r="AC118" s="15">
        <f t="shared" si="9"/>
        <v>1021.4</v>
      </c>
      <c r="AD118" s="15">
        <f t="shared" si="10"/>
        <v>1667.4</v>
      </c>
    </row>
    <row r="119" spans="1:30">
      <c r="A119" s="14">
        <v>115</v>
      </c>
      <c r="B119" s="12" t="s">
        <v>99</v>
      </c>
      <c r="C119" s="13" t="s">
        <v>136</v>
      </c>
      <c r="D119" s="19"/>
      <c r="E119" s="19"/>
      <c r="F119" s="13"/>
      <c r="G119" s="13"/>
      <c r="H119" s="13"/>
      <c r="I119" s="19"/>
      <c r="J119" s="13"/>
      <c r="K119" s="13"/>
      <c r="L119" s="13"/>
      <c r="M119" s="13">
        <v>0</v>
      </c>
      <c r="N119" s="13"/>
      <c r="O119" s="19"/>
      <c r="P119" s="19">
        <f t="shared" si="8"/>
        <v>0</v>
      </c>
      <c r="Q119" s="15">
        <v>0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>
        <f t="shared" si="9"/>
        <v>0</v>
      </c>
      <c r="AD119" s="15">
        <f t="shared" si="10"/>
        <v>0</v>
      </c>
    </row>
    <row r="120" spans="1:30">
      <c r="A120" s="14">
        <v>116</v>
      </c>
      <c r="B120" s="12" t="s">
        <v>99</v>
      </c>
      <c r="C120" s="13" t="s">
        <v>196</v>
      </c>
      <c r="D120" s="19"/>
      <c r="E120" s="19">
        <v>60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>
        <v>90</v>
      </c>
      <c r="P120" s="19">
        <f t="shared" si="8"/>
        <v>150</v>
      </c>
      <c r="Q120" s="15">
        <v>30</v>
      </c>
      <c r="R120" s="15">
        <v>30</v>
      </c>
      <c r="S120" s="15"/>
      <c r="T120" s="15"/>
      <c r="U120" s="15"/>
      <c r="V120" s="15"/>
      <c r="W120" s="15"/>
      <c r="X120" s="15"/>
      <c r="Y120" s="15"/>
      <c r="Z120" s="15"/>
      <c r="AA120" s="15"/>
      <c r="AB120" s="15">
        <v>240</v>
      </c>
      <c r="AC120" s="15">
        <f t="shared" si="9"/>
        <v>300</v>
      </c>
      <c r="AD120" s="15">
        <f t="shared" si="10"/>
        <v>450</v>
      </c>
    </row>
    <row r="121" spans="1:30">
      <c r="A121" s="14">
        <v>117</v>
      </c>
      <c r="B121" s="21" t="s">
        <v>197</v>
      </c>
      <c r="C121" s="49" t="s">
        <v>198</v>
      </c>
      <c r="D121" s="21"/>
      <c r="E121" s="21">
        <v>30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19">
        <f t="shared" si="8"/>
        <v>30</v>
      </c>
      <c r="Q121" s="21">
        <v>20</v>
      </c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15">
        <f t="shared" si="9"/>
        <v>20</v>
      </c>
      <c r="AD121" s="15">
        <f t="shared" si="10"/>
        <v>50</v>
      </c>
    </row>
    <row r="122" spans="1:30">
      <c r="A122" s="14">
        <v>118</v>
      </c>
      <c r="B122" s="21" t="s">
        <v>197</v>
      </c>
      <c r="C122" s="21" t="s">
        <v>199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19">
        <f t="shared" si="8"/>
        <v>0</v>
      </c>
      <c r="Q122" s="21">
        <v>50</v>
      </c>
      <c r="R122" s="21"/>
      <c r="S122" s="21"/>
      <c r="T122" s="21"/>
      <c r="U122" s="21"/>
      <c r="V122" s="21"/>
      <c r="W122" s="21">
        <v>277.2</v>
      </c>
      <c r="X122" s="21"/>
      <c r="Y122" s="21">
        <v>40</v>
      </c>
      <c r="Z122" s="21"/>
      <c r="AA122" s="21">
        <v>190</v>
      </c>
      <c r="AB122" s="21"/>
      <c r="AC122" s="15">
        <f t="shared" si="9"/>
        <v>557.20000000000005</v>
      </c>
      <c r="AD122" s="15">
        <f t="shared" si="10"/>
        <v>557.20000000000005</v>
      </c>
    </row>
    <row r="123" spans="1:30">
      <c r="A123" s="14">
        <v>119</v>
      </c>
      <c r="B123" s="21" t="s">
        <v>197</v>
      </c>
      <c r="C123" s="21" t="s">
        <v>200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19">
        <f t="shared" si="8"/>
        <v>0</v>
      </c>
      <c r="Q123" s="21">
        <v>80</v>
      </c>
      <c r="R123" s="21"/>
      <c r="S123" s="21"/>
      <c r="T123" s="21"/>
      <c r="U123" s="21"/>
      <c r="V123" s="21"/>
      <c r="W123" s="21"/>
      <c r="X123" s="21"/>
      <c r="Y123" s="21">
        <v>20</v>
      </c>
      <c r="Z123" s="21"/>
      <c r="AA123" s="21">
        <v>180</v>
      </c>
      <c r="AB123" s="21"/>
      <c r="AC123" s="15">
        <f t="shared" si="9"/>
        <v>280</v>
      </c>
      <c r="AD123" s="15">
        <f t="shared" si="10"/>
        <v>280</v>
      </c>
    </row>
    <row r="124" spans="1:30">
      <c r="A124" s="14">
        <v>120</v>
      </c>
      <c r="B124" s="14" t="s">
        <v>137</v>
      </c>
      <c r="C124" s="5" t="s">
        <v>138</v>
      </c>
      <c r="D124" s="5"/>
      <c r="E124" s="5">
        <v>60</v>
      </c>
      <c r="F124" s="5">
        <v>10</v>
      </c>
      <c r="G124" s="5"/>
      <c r="H124" s="5">
        <v>18</v>
      </c>
      <c r="I124" s="5">
        <v>0</v>
      </c>
      <c r="J124" s="5">
        <v>108</v>
      </c>
      <c r="K124" s="5"/>
      <c r="L124" s="5"/>
      <c r="M124" s="5">
        <v>0</v>
      </c>
      <c r="N124" s="5"/>
      <c r="O124" s="5"/>
      <c r="P124" s="5">
        <f>SUM(D124:O124)</f>
        <v>196</v>
      </c>
      <c r="Q124" s="29">
        <v>50</v>
      </c>
      <c r="R124" s="29">
        <v>40</v>
      </c>
      <c r="S124" s="29">
        <v>20</v>
      </c>
      <c r="T124" s="29"/>
      <c r="U124" s="29">
        <v>31</v>
      </c>
      <c r="V124" s="29"/>
      <c r="W124" s="30">
        <f>(4+4-4)*0.2*30*16.4</f>
        <v>393.59999999999997</v>
      </c>
      <c r="X124" s="29"/>
      <c r="Y124" s="29"/>
      <c r="Z124" s="29">
        <v>0</v>
      </c>
      <c r="AA124" s="29"/>
      <c r="AB124" s="29"/>
      <c r="AC124" s="29">
        <f>SUM(Q124:AB124)</f>
        <v>534.59999999999991</v>
      </c>
      <c r="AD124" s="15">
        <f>P124+AC124</f>
        <v>730.59999999999991</v>
      </c>
    </row>
    <row r="125" spans="1:30">
      <c r="A125" s="14">
        <v>121</v>
      </c>
      <c r="B125" s="14" t="s">
        <v>137</v>
      </c>
      <c r="C125" s="5" t="s">
        <v>139</v>
      </c>
      <c r="D125" s="5"/>
      <c r="E125" s="5">
        <v>60</v>
      </c>
      <c r="F125" s="5">
        <v>20</v>
      </c>
      <c r="G125" s="5"/>
      <c r="H125" s="5">
        <v>16</v>
      </c>
      <c r="I125" s="5">
        <v>0</v>
      </c>
      <c r="J125" s="5">
        <v>0</v>
      </c>
      <c r="K125" s="5"/>
      <c r="L125" s="5"/>
      <c r="M125" s="5">
        <v>70</v>
      </c>
      <c r="N125" s="5"/>
      <c r="O125" s="5">
        <v>120</v>
      </c>
      <c r="P125" s="5">
        <f t="shared" ref="P125:P149" si="11">SUM(D125:O125)</f>
        <v>286</v>
      </c>
      <c r="Q125" s="29">
        <v>50</v>
      </c>
      <c r="R125" s="29">
        <v>40</v>
      </c>
      <c r="S125" s="29">
        <v>50</v>
      </c>
      <c r="T125" s="29">
        <v>200</v>
      </c>
      <c r="U125" s="29">
        <v>50</v>
      </c>
      <c r="V125" s="29"/>
      <c r="W125" s="30">
        <f>(4+2-4)*0.2*30*18.4</f>
        <v>220.79999999999998</v>
      </c>
      <c r="X125" s="29"/>
      <c r="Y125" s="29"/>
      <c r="Z125" s="29">
        <v>0</v>
      </c>
      <c r="AA125" s="29"/>
      <c r="AB125" s="29"/>
      <c r="AC125" s="29">
        <f t="shared" ref="AC125:AC149" si="12">SUM(Q125:AB125)</f>
        <v>610.79999999999995</v>
      </c>
      <c r="AD125" s="15">
        <f t="shared" ref="AD125:AD149" si="13">P125+AC125</f>
        <v>896.8</v>
      </c>
    </row>
    <row r="126" spans="1:30">
      <c r="A126" s="14">
        <v>122</v>
      </c>
      <c r="B126" s="14" t="s">
        <v>137</v>
      </c>
      <c r="C126" s="5" t="s">
        <v>140</v>
      </c>
      <c r="D126" s="5"/>
      <c r="E126" s="5">
        <v>50</v>
      </c>
      <c r="F126" s="5">
        <v>20</v>
      </c>
      <c r="G126" s="5">
        <v>200</v>
      </c>
      <c r="H126" s="5">
        <v>3</v>
      </c>
      <c r="I126" s="5">
        <v>324</v>
      </c>
      <c r="J126" s="5">
        <v>324</v>
      </c>
      <c r="K126" s="5"/>
      <c r="L126" s="5"/>
      <c r="M126" s="5">
        <v>80</v>
      </c>
      <c r="N126" s="5"/>
      <c r="O126" s="5"/>
      <c r="P126" s="5">
        <f t="shared" si="11"/>
        <v>1001</v>
      </c>
      <c r="Q126" s="29">
        <v>40</v>
      </c>
      <c r="R126" s="29">
        <v>40</v>
      </c>
      <c r="S126" s="29">
        <v>110</v>
      </c>
      <c r="T126" s="29">
        <v>200</v>
      </c>
      <c r="U126" s="29">
        <v>0</v>
      </c>
      <c r="V126" s="29"/>
      <c r="W126" s="30">
        <f>(4+4+4-4)*0.2*30*7+(4+4-4)*0.2*30*8.4</f>
        <v>537.6</v>
      </c>
      <c r="X126" s="29"/>
      <c r="Y126" s="29"/>
      <c r="Z126" s="29">
        <v>170</v>
      </c>
      <c r="AA126" s="29"/>
      <c r="AB126" s="29"/>
      <c r="AC126" s="29">
        <f t="shared" si="12"/>
        <v>1097.5999999999999</v>
      </c>
      <c r="AD126" s="15">
        <f t="shared" si="13"/>
        <v>2098.6</v>
      </c>
    </row>
    <row r="127" spans="1:30">
      <c r="A127" s="14">
        <v>123</v>
      </c>
      <c r="B127" s="14" t="s">
        <v>137</v>
      </c>
      <c r="C127" s="5" t="s">
        <v>141</v>
      </c>
      <c r="D127" s="5"/>
      <c r="E127" s="5">
        <v>60</v>
      </c>
      <c r="F127" s="5">
        <v>10</v>
      </c>
      <c r="G127" s="5"/>
      <c r="H127" s="5">
        <v>27</v>
      </c>
      <c r="I127" s="5">
        <v>0</v>
      </c>
      <c r="J127" s="5">
        <v>0</v>
      </c>
      <c r="K127" s="5"/>
      <c r="L127" s="5"/>
      <c r="M127" s="5">
        <v>90</v>
      </c>
      <c r="N127" s="5"/>
      <c r="O127" s="5">
        <v>90</v>
      </c>
      <c r="P127" s="5">
        <f t="shared" si="11"/>
        <v>277</v>
      </c>
      <c r="Q127" s="31">
        <v>20</v>
      </c>
      <c r="R127" s="31">
        <v>10</v>
      </c>
      <c r="S127" s="31">
        <v>0</v>
      </c>
      <c r="T127" s="31"/>
      <c r="U127" s="31">
        <v>20</v>
      </c>
      <c r="V127" s="31"/>
      <c r="W127" s="31">
        <v>0</v>
      </c>
      <c r="X127" s="31"/>
      <c r="Y127" s="31"/>
      <c r="Z127" s="31"/>
      <c r="AA127" s="31"/>
      <c r="AB127" s="31">
        <v>360</v>
      </c>
      <c r="AC127" s="29">
        <f t="shared" si="12"/>
        <v>410</v>
      </c>
      <c r="AD127" s="15">
        <f t="shared" si="13"/>
        <v>687</v>
      </c>
    </row>
    <row r="128" spans="1:30">
      <c r="A128" s="14">
        <v>124</v>
      </c>
      <c r="B128" s="14" t="s">
        <v>137</v>
      </c>
      <c r="C128" s="5" t="s">
        <v>142</v>
      </c>
      <c r="D128" s="5"/>
      <c r="E128" s="5">
        <v>30</v>
      </c>
      <c r="F128" s="5">
        <v>0</v>
      </c>
      <c r="G128" s="5"/>
      <c r="H128" s="5">
        <v>0</v>
      </c>
      <c r="I128" s="5">
        <v>0</v>
      </c>
      <c r="J128" s="5">
        <v>0</v>
      </c>
      <c r="K128" s="5"/>
      <c r="L128" s="5"/>
      <c r="M128" s="5">
        <v>0</v>
      </c>
      <c r="N128" s="5"/>
      <c r="O128" s="5"/>
      <c r="P128" s="5">
        <f t="shared" si="11"/>
        <v>30</v>
      </c>
      <c r="Q128" s="29">
        <v>40</v>
      </c>
      <c r="R128" s="29">
        <v>30</v>
      </c>
      <c r="S128" s="29">
        <v>0</v>
      </c>
      <c r="T128" s="29"/>
      <c r="U128" s="29">
        <v>0</v>
      </c>
      <c r="V128" s="29"/>
      <c r="W128" s="30">
        <v>0</v>
      </c>
      <c r="X128" s="29"/>
      <c r="Y128" s="29"/>
      <c r="Z128" s="29">
        <v>0</v>
      </c>
      <c r="AA128" s="29"/>
      <c r="AB128" s="29"/>
      <c r="AC128" s="29">
        <f t="shared" si="12"/>
        <v>70</v>
      </c>
      <c r="AD128" s="15">
        <f t="shared" si="13"/>
        <v>100</v>
      </c>
    </row>
    <row r="129" spans="1:30">
      <c r="A129" s="14">
        <v>125</v>
      </c>
      <c r="B129" s="14" t="s">
        <v>137</v>
      </c>
      <c r="C129" s="5" t="s">
        <v>143</v>
      </c>
      <c r="D129" s="5"/>
      <c r="E129" s="5">
        <v>60</v>
      </c>
      <c r="F129" s="5">
        <v>10</v>
      </c>
      <c r="G129" s="5"/>
      <c r="H129" s="5">
        <v>0</v>
      </c>
      <c r="I129" s="5">
        <v>378</v>
      </c>
      <c r="J129" s="5">
        <v>384</v>
      </c>
      <c r="K129" s="5"/>
      <c r="L129" s="5"/>
      <c r="M129" s="5">
        <v>180</v>
      </c>
      <c r="N129" s="5"/>
      <c r="O129" s="5"/>
      <c r="P129" s="5">
        <f t="shared" si="11"/>
        <v>1012</v>
      </c>
      <c r="Q129" s="29">
        <v>20</v>
      </c>
      <c r="R129" s="29">
        <v>20</v>
      </c>
      <c r="S129" s="29">
        <v>10</v>
      </c>
      <c r="T129" s="29"/>
      <c r="U129" s="29">
        <v>3</v>
      </c>
      <c r="V129" s="29"/>
      <c r="W129" s="30">
        <f>(2+6+4-4)*0.2*30*15.4+(2+6-4)*0.2*30*3</f>
        <v>811.2</v>
      </c>
      <c r="X129" s="29"/>
      <c r="Y129" s="29"/>
      <c r="Z129" s="29">
        <v>180</v>
      </c>
      <c r="AA129" s="29"/>
      <c r="AB129" s="29"/>
      <c r="AC129" s="29">
        <f t="shared" si="12"/>
        <v>1044.2</v>
      </c>
      <c r="AD129" s="15">
        <f t="shared" si="13"/>
        <v>2056.1999999999998</v>
      </c>
    </row>
    <row r="130" spans="1:30">
      <c r="A130" s="14">
        <v>126</v>
      </c>
      <c r="B130" s="14" t="s">
        <v>137</v>
      </c>
      <c r="C130" s="5" t="s">
        <v>144</v>
      </c>
      <c r="D130" s="5"/>
      <c r="E130" s="5">
        <v>60</v>
      </c>
      <c r="F130" s="5">
        <v>10</v>
      </c>
      <c r="G130" s="5"/>
      <c r="H130" s="5">
        <v>23</v>
      </c>
      <c r="I130" s="5">
        <v>0</v>
      </c>
      <c r="J130" s="5">
        <v>0</v>
      </c>
      <c r="K130" s="5"/>
      <c r="L130" s="5"/>
      <c r="M130" s="5">
        <v>0</v>
      </c>
      <c r="N130" s="5"/>
      <c r="O130" s="5"/>
      <c r="P130" s="5">
        <f t="shared" si="11"/>
        <v>93</v>
      </c>
      <c r="Q130" s="29">
        <v>50</v>
      </c>
      <c r="R130" s="29">
        <v>40</v>
      </c>
      <c r="S130" s="29">
        <v>10</v>
      </c>
      <c r="T130" s="29"/>
      <c r="U130" s="29">
        <v>23</v>
      </c>
      <c r="V130" s="29"/>
      <c r="W130" s="30">
        <f>(4+4-4)*0.2*30*7</f>
        <v>168</v>
      </c>
      <c r="X130" s="29"/>
      <c r="Y130" s="29"/>
      <c r="Z130" s="29">
        <v>0</v>
      </c>
      <c r="AA130" s="29"/>
      <c r="AB130" s="29"/>
      <c r="AC130" s="29">
        <f t="shared" si="12"/>
        <v>291</v>
      </c>
      <c r="AD130" s="15">
        <f t="shared" si="13"/>
        <v>384</v>
      </c>
    </row>
    <row r="131" spans="1:30">
      <c r="A131" s="14">
        <v>127</v>
      </c>
      <c r="B131" s="14" t="s">
        <v>137</v>
      </c>
      <c r="C131" s="5" t="s">
        <v>145</v>
      </c>
      <c r="D131" s="5"/>
      <c r="E131" s="5">
        <v>60</v>
      </c>
      <c r="F131" s="5">
        <v>20</v>
      </c>
      <c r="G131" s="5"/>
      <c r="H131" s="5">
        <v>0</v>
      </c>
      <c r="I131" s="5">
        <v>0</v>
      </c>
      <c r="J131" s="5">
        <v>0</v>
      </c>
      <c r="K131" s="5"/>
      <c r="L131" s="5"/>
      <c r="M131" s="5">
        <v>80</v>
      </c>
      <c r="N131" s="5"/>
      <c r="O131" s="5"/>
      <c r="P131" s="5">
        <f t="shared" si="11"/>
        <v>160</v>
      </c>
      <c r="Q131" s="29">
        <v>50</v>
      </c>
      <c r="R131" s="29">
        <v>20</v>
      </c>
      <c r="S131" s="29">
        <v>40</v>
      </c>
      <c r="T131" s="29"/>
      <c r="U131" s="29">
        <v>13</v>
      </c>
      <c r="V131" s="29"/>
      <c r="W131" s="30">
        <f>(4+4-4)*0.2*30*15.4</f>
        <v>369.6</v>
      </c>
      <c r="X131" s="29"/>
      <c r="Y131" s="29"/>
      <c r="Z131" s="29">
        <v>110</v>
      </c>
      <c r="AA131" s="29"/>
      <c r="AB131" s="29"/>
      <c r="AC131" s="29">
        <f t="shared" si="12"/>
        <v>602.6</v>
      </c>
      <c r="AD131" s="15">
        <f t="shared" si="13"/>
        <v>762.6</v>
      </c>
    </row>
    <row r="132" spans="1:30">
      <c r="A132" s="14">
        <v>128</v>
      </c>
      <c r="B132" s="14" t="s">
        <v>137</v>
      </c>
      <c r="C132" s="5" t="s">
        <v>146</v>
      </c>
      <c r="D132" s="5"/>
      <c r="E132" s="5">
        <v>60</v>
      </c>
      <c r="F132" s="5">
        <v>10</v>
      </c>
      <c r="G132" s="5"/>
      <c r="H132" s="5">
        <v>1</v>
      </c>
      <c r="I132" s="5">
        <v>0</v>
      </c>
      <c r="J132" s="5">
        <v>0</v>
      </c>
      <c r="K132" s="5"/>
      <c r="L132" s="5"/>
      <c r="M132" s="5">
        <v>150</v>
      </c>
      <c r="N132" s="5"/>
      <c r="O132" s="5"/>
      <c r="P132" s="5">
        <f t="shared" si="11"/>
        <v>221</v>
      </c>
      <c r="Q132" s="29">
        <v>0</v>
      </c>
      <c r="R132" s="29">
        <v>50</v>
      </c>
      <c r="S132" s="29">
        <v>40</v>
      </c>
      <c r="T132" s="29">
        <v>200</v>
      </c>
      <c r="U132" s="29">
        <v>22</v>
      </c>
      <c r="V132" s="29"/>
      <c r="W132" s="30">
        <f>(4+4+2-4)*0.2*30*15.4+(4+4+2+2-4)*0.2*30*3</f>
        <v>698.40000000000009</v>
      </c>
      <c r="X132" s="29"/>
      <c r="Y132" s="29">
        <v>20</v>
      </c>
      <c r="Z132" s="29">
        <v>150</v>
      </c>
      <c r="AA132" s="29"/>
      <c r="AB132" s="29"/>
      <c r="AC132" s="29">
        <f t="shared" si="12"/>
        <v>1180.4000000000001</v>
      </c>
      <c r="AD132" s="15">
        <f t="shared" si="13"/>
        <v>1401.4</v>
      </c>
    </row>
    <row r="133" spans="1:30">
      <c r="A133" s="14">
        <v>129</v>
      </c>
      <c r="B133" s="14" t="s">
        <v>137</v>
      </c>
      <c r="C133" s="5" t="s">
        <v>147</v>
      </c>
      <c r="D133" s="5"/>
      <c r="E133" s="5">
        <v>60</v>
      </c>
      <c r="F133" s="5">
        <v>10</v>
      </c>
      <c r="G133" s="5"/>
      <c r="H133" s="5">
        <v>1</v>
      </c>
      <c r="I133" s="5">
        <v>0</v>
      </c>
      <c r="J133" s="5">
        <v>408</v>
      </c>
      <c r="K133" s="5"/>
      <c r="L133" s="5"/>
      <c r="M133" s="5">
        <v>60</v>
      </c>
      <c r="N133" s="5">
        <v>964</v>
      </c>
      <c r="O133" s="5">
        <v>90</v>
      </c>
      <c r="P133" s="5">
        <f t="shared" si="11"/>
        <v>1593</v>
      </c>
      <c r="Q133" s="29">
        <v>50</v>
      </c>
      <c r="R133" s="29">
        <v>40</v>
      </c>
      <c r="S133" s="29">
        <v>20</v>
      </c>
      <c r="T133" s="29"/>
      <c r="U133" s="29">
        <v>0</v>
      </c>
      <c r="V133" s="29"/>
      <c r="W133" s="30">
        <f>(28+4+4-4)*0.2*30*2+(4+4+6-4)*0.2*30*3+(4+4-4)*0.2*30*10.4</f>
        <v>813.6</v>
      </c>
      <c r="X133" s="29">
        <v>100</v>
      </c>
      <c r="Y133" s="29"/>
      <c r="Z133" s="29">
        <v>170</v>
      </c>
      <c r="AA133" s="29">
        <v>120</v>
      </c>
      <c r="AB133" s="29">
        <v>180</v>
      </c>
      <c r="AC133" s="29">
        <f t="shared" si="12"/>
        <v>1493.6</v>
      </c>
      <c r="AD133" s="15">
        <f t="shared" si="13"/>
        <v>3086.6</v>
      </c>
    </row>
    <row r="134" spans="1:30">
      <c r="A134" s="14">
        <v>130</v>
      </c>
      <c r="B134" s="14" t="s">
        <v>137</v>
      </c>
      <c r="C134" s="5" t="s">
        <v>148</v>
      </c>
      <c r="D134" s="5"/>
      <c r="E134" s="5">
        <v>60</v>
      </c>
      <c r="F134" s="5">
        <v>20</v>
      </c>
      <c r="G134" s="5"/>
      <c r="H134" s="5">
        <v>9</v>
      </c>
      <c r="I134" s="5">
        <v>366</v>
      </c>
      <c r="J134" s="5">
        <v>756</v>
      </c>
      <c r="K134" s="5"/>
      <c r="L134" s="5"/>
      <c r="M134" s="5">
        <v>60</v>
      </c>
      <c r="N134" s="5"/>
      <c r="O134" s="5"/>
      <c r="P134" s="5">
        <f t="shared" si="11"/>
        <v>1271</v>
      </c>
      <c r="Q134" s="29">
        <v>50</v>
      </c>
      <c r="R134" s="29">
        <v>40</v>
      </c>
      <c r="S134" s="29">
        <v>40</v>
      </c>
      <c r="T134" s="29"/>
      <c r="U134" s="29">
        <v>90</v>
      </c>
      <c r="V134" s="29"/>
      <c r="W134" s="30">
        <f>(4+2+4+2+4-4)*0.2*30*15.4+(4+4+2-4)*0.2*30*1</f>
        <v>1144.8000000000002</v>
      </c>
      <c r="X134" s="29"/>
      <c r="Y134" s="29"/>
      <c r="Z134" s="29">
        <v>110</v>
      </c>
      <c r="AA134" s="29"/>
      <c r="AB134" s="29"/>
      <c r="AC134" s="29">
        <f t="shared" si="12"/>
        <v>1474.8000000000002</v>
      </c>
      <c r="AD134" s="15">
        <f t="shared" si="13"/>
        <v>2745.8</v>
      </c>
    </row>
    <row r="135" spans="1:30">
      <c r="A135" s="14">
        <v>131</v>
      </c>
      <c r="B135" s="14" t="s">
        <v>137</v>
      </c>
      <c r="C135" s="5" t="s">
        <v>149</v>
      </c>
      <c r="D135" s="5"/>
      <c r="E135" s="5">
        <v>30</v>
      </c>
      <c r="F135" s="5">
        <v>0</v>
      </c>
      <c r="G135" s="5"/>
      <c r="H135" s="5">
        <v>12</v>
      </c>
      <c r="I135" s="5">
        <v>0</v>
      </c>
      <c r="J135" s="5">
        <v>0</v>
      </c>
      <c r="K135" s="5"/>
      <c r="L135" s="5"/>
      <c r="M135" s="5">
        <v>0</v>
      </c>
      <c r="N135" s="5"/>
      <c r="O135" s="5"/>
      <c r="P135" s="5">
        <f t="shared" si="11"/>
        <v>42</v>
      </c>
      <c r="Q135" s="29">
        <v>40</v>
      </c>
      <c r="R135" s="29">
        <v>30</v>
      </c>
      <c r="S135" s="29">
        <v>0</v>
      </c>
      <c r="T135" s="29"/>
      <c r="U135" s="29">
        <v>9</v>
      </c>
      <c r="V135" s="29"/>
      <c r="W135" s="30">
        <v>0</v>
      </c>
      <c r="X135" s="29"/>
      <c r="Y135" s="29"/>
      <c r="Z135" s="29">
        <v>0</v>
      </c>
      <c r="AA135" s="29"/>
      <c r="AB135" s="29"/>
      <c r="AC135" s="29">
        <f t="shared" si="12"/>
        <v>79</v>
      </c>
      <c r="AD135" s="15">
        <f t="shared" si="13"/>
        <v>121</v>
      </c>
    </row>
    <row r="136" spans="1:30">
      <c r="A136" s="14">
        <v>132</v>
      </c>
      <c r="B136" s="14" t="s">
        <v>137</v>
      </c>
      <c r="C136" s="5" t="s">
        <v>150</v>
      </c>
      <c r="D136" s="5"/>
      <c r="E136" s="5">
        <v>60</v>
      </c>
      <c r="F136" s="5">
        <v>20</v>
      </c>
      <c r="G136" s="5"/>
      <c r="H136" s="5">
        <v>17</v>
      </c>
      <c r="I136" s="5">
        <v>0</v>
      </c>
      <c r="J136" s="5">
        <v>144</v>
      </c>
      <c r="K136" s="5"/>
      <c r="L136" s="5"/>
      <c r="M136" s="5">
        <v>0</v>
      </c>
      <c r="N136" s="5"/>
      <c r="O136" s="5"/>
      <c r="P136" s="5">
        <f t="shared" si="11"/>
        <v>241</v>
      </c>
      <c r="Q136" s="29">
        <v>60</v>
      </c>
      <c r="R136" s="29">
        <v>40</v>
      </c>
      <c r="S136" s="29">
        <v>20</v>
      </c>
      <c r="T136" s="29"/>
      <c r="U136" s="29">
        <v>32</v>
      </c>
      <c r="V136" s="29"/>
      <c r="W136" s="30">
        <f>(4+4+2-4)*0.2*30*11.4+(4+2-4)*0.2*30*4</f>
        <v>458.40000000000009</v>
      </c>
      <c r="X136" s="29"/>
      <c r="Y136" s="29"/>
      <c r="Z136" s="29">
        <v>0</v>
      </c>
      <c r="AA136" s="29"/>
      <c r="AB136" s="29"/>
      <c r="AC136" s="29">
        <f t="shared" si="12"/>
        <v>610.40000000000009</v>
      </c>
      <c r="AD136" s="15">
        <f t="shared" si="13"/>
        <v>851.40000000000009</v>
      </c>
    </row>
    <row r="137" spans="1:30">
      <c r="A137" s="14">
        <v>133</v>
      </c>
      <c r="B137" s="14" t="s">
        <v>137</v>
      </c>
      <c r="C137" s="5" t="s">
        <v>151</v>
      </c>
      <c r="D137" s="5"/>
      <c r="E137" s="5">
        <v>60</v>
      </c>
      <c r="F137" s="5">
        <v>20</v>
      </c>
      <c r="G137" s="5"/>
      <c r="H137" s="5">
        <v>29</v>
      </c>
      <c r="I137" s="5">
        <v>0</v>
      </c>
      <c r="J137" s="5">
        <v>0</v>
      </c>
      <c r="K137" s="5"/>
      <c r="L137" s="5"/>
      <c r="M137" s="5">
        <v>0</v>
      </c>
      <c r="N137" s="5"/>
      <c r="O137" s="5"/>
      <c r="P137" s="5">
        <f t="shared" si="11"/>
        <v>109</v>
      </c>
      <c r="Q137" s="29">
        <v>50</v>
      </c>
      <c r="R137" s="29">
        <v>40</v>
      </c>
      <c r="S137" s="29">
        <v>40</v>
      </c>
      <c r="T137" s="29"/>
      <c r="U137" s="29">
        <v>6</v>
      </c>
      <c r="V137" s="29"/>
      <c r="W137" s="30">
        <f>(4+2+2-4)*0.2*30*18.4</f>
        <v>441.59999999999997</v>
      </c>
      <c r="X137" s="29"/>
      <c r="Y137" s="29"/>
      <c r="Z137" s="29">
        <v>0</v>
      </c>
      <c r="AA137" s="29"/>
      <c r="AB137" s="29"/>
      <c r="AC137" s="29">
        <f t="shared" si="12"/>
        <v>577.59999999999991</v>
      </c>
      <c r="AD137" s="15">
        <f t="shared" si="13"/>
        <v>686.59999999999991</v>
      </c>
    </row>
    <row r="138" spans="1:30">
      <c r="A138" s="14">
        <v>134</v>
      </c>
      <c r="B138" s="14" t="s">
        <v>137</v>
      </c>
      <c r="C138" s="5" t="s">
        <v>152</v>
      </c>
      <c r="D138" s="5"/>
      <c r="E138" s="5">
        <v>70</v>
      </c>
      <c r="F138" s="5">
        <v>30</v>
      </c>
      <c r="G138" s="5"/>
      <c r="H138" s="5">
        <v>6</v>
      </c>
      <c r="I138" s="5">
        <v>516</v>
      </c>
      <c r="J138" s="5">
        <v>756</v>
      </c>
      <c r="K138" s="5"/>
      <c r="L138" s="5"/>
      <c r="M138" s="5">
        <v>0</v>
      </c>
      <c r="N138" s="5"/>
      <c r="O138" s="5">
        <v>150</v>
      </c>
      <c r="P138" s="5">
        <f t="shared" si="11"/>
        <v>1528</v>
      </c>
      <c r="Q138" s="29">
        <v>50</v>
      </c>
      <c r="R138" s="29">
        <v>40</v>
      </c>
      <c r="S138" s="29">
        <v>30</v>
      </c>
      <c r="T138" s="29"/>
      <c r="U138" s="29">
        <v>59</v>
      </c>
      <c r="V138" s="29"/>
      <c r="W138" s="30">
        <v>904</v>
      </c>
      <c r="X138" s="29"/>
      <c r="Y138" s="29"/>
      <c r="Z138" s="29">
        <v>0</v>
      </c>
      <c r="AA138" s="29">
        <v>894</v>
      </c>
      <c r="AB138" s="29"/>
      <c r="AC138" s="29">
        <f t="shared" si="12"/>
        <v>1977</v>
      </c>
      <c r="AD138" s="15">
        <f t="shared" si="13"/>
        <v>3505</v>
      </c>
    </row>
    <row r="139" spans="1:30">
      <c r="A139" s="14">
        <v>135</v>
      </c>
      <c r="B139" s="14" t="s">
        <v>137</v>
      </c>
      <c r="C139" s="5" t="s">
        <v>153</v>
      </c>
      <c r="D139" s="5"/>
      <c r="E139" s="5">
        <v>40</v>
      </c>
      <c r="F139" s="5">
        <v>20</v>
      </c>
      <c r="G139" s="5"/>
      <c r="H139" s="5">
        <v>8</v>
      </c>
      <c r="I139" s="5">
        <v>216</v>
      </c>
      <c r="J139" s="5">
        <v>432</v>
      </c>
      <c r="K139" s="5"/>
      <c r="L139" s="5"/>
      <c r="M139" s="5">
        <v>0</v>
      </c>
      <c r="N139" s="5"/>
      <c r="O139" s="5">
        <v>150</v>
      </c>
      <c r="P139" s="5">
        <f t="shared" si="11"/>
        <v>866</v>
      </c>
      <c r="Q139" s="29">
        <v>40</v>
      </c>
      <c r="R139" s="29">
        <v>40</v>
      </c>
      <c r="S139" s="29">
        <v>10</v>
      </c>
      <c r="T139" s="29"/>
      <c r="U139" s="29">
        <v>16</v>
      </c>
      <c r="V139" s="29"/>
      <c r="W139" s="30">
        <f>(3+4+3-4)*0.2*30*17.4</f>
        <v>626.40000000000009</v>
      </c>
      <c r="X139" s="29"/>
      <c r="Y139" s="29"/>
      <c r="Z139" s="29">
        <v>0</v>
      </c>
      <c r="AA139" s="29"/>
      <c r="AB139" s="29">
        <v>120</v>
      </c>
      <c r="AC139" s="29">
        <f t="shared" si="12"/>
        <v>852.40000000000009</v>
      </c>
      <c r="AD139" s="15">
        <f t="shared" si="13"/>
        <v>1718.4</v>
      </c>
    </row>
    <row r="140" spans="1:30">
      <c r="A140" s="14">
        <v>136</v>
      </c>
      <c r="B140" s="14" t="s">
        <v>137</v>
      </c>
      <c r="C140" s="5" t="s">
        <v>154</v>
      </c>
      <c r="D140" s="5"/>
      <c r="E140" s="5">
        <v>60</v>
      </c>
      <c r="F140" s="5">
        <v>10</v>
      </c>
      <c r="G140" s="5"/>
      <c r="H140" s="5">
        <v>33</v>
      </c>
      <c r="I140" s="5">
        <v>0</v>
      </c>
      <c r="J140" s="5">
        <v>0</v>
      </c>
      <c r="K140" s="5"/>
      <c r="L140" s="5"/>
      <c r="M140" s="5">
        <v>0</v>
      </c>
      <c r="N140" s="5"/>
      <c r="O140" s="5"/>
      <c r="P140" s="5">
        <f t="shared" si="11"/>
        <v>103</v>
      </c>
      <c r="Q140" s="29">
        <v>40</v>
      </c>
      <c r="R140" s="29">
        <v>40</v>
      </c>
      <c r="S140" s="29">
        <v>20</v>
      </c>
      <c r="T140" s="29"/>
      <c r="U140" s="29">
        <v>5</v>
      </c>
      <c r="V140" s="29"/>
      <c r="W140" s="30">
        <v>0</v>
      </c>
      <c r="X140" s="29"/>
      <c r="Y140" s="29"/>
      <c r="Z140" s="29">
        <v>0</v>
      </c>
      <c r="AA140" s="29"/>
      <c r="AB140" s="29"/>
      <c r="AC140" s="29">
        <f t="shared" si="12"/>
        <v>105</v>
      </c>
      <c r="AD140" s="15">
        <f t="shared" si="13"/>
        <v>208</v>
      </c>
    </row>
    <row r="141" spans="1:30">
      <c r="A141" s="14">
        <v>137</v>
      </c>
      <c r="B141" s="14" t="s">
        <v>137</v>
      </c>
      <c r="C141" s="5" t="s">
        <v>155</v>
      </c>
      <c r="D141" s="5"/>
      <c r="E141" s="5">
        <v>50</v>
      </c>
      <c r="F141" s="5">
        <v>20</v>
      </c>
      <c r="G141" s="5"/>
      <c r="H141" s="5">
        <v>24</v>
      </c>
      <c r="I141" s="5">
        <v>378</v>
      </c>
      <c r="J141" s="5">
        <v>528</v>
      </c>
      <c r="K141" s="5"/>
      <c r="L141" s="5"/>
      <c r="M141" s="5">
        <v>80</v>
      </c>
      <c r="N141" s="5">
        <v>947</v>
      </c>
      <c r="O141" s="5"/>
      <c r="P141" s="5">
        <f t="shared" si="11"/>
        <v>2027</v>
      </c>
      <c r="Q141" s="29">
        <v>60</v>
      </c>
      <c r="R141" s="29">
        <v>40</v>
      </c>
      <c r="S141" s="29">
        <v>10</v>
      </c>
      <c r="T141" s="29"/>
      <c r="U141" s="29">
        <v>11</v>
      </c>
      <c r="V141" s="29"/>
      <c r="W141" s="30">
        <v>0</v>
      </c>
      <c r="X141" s="29"/>
      <c r="Y141" s="29"/>
      <c r="Z141" s="29">
        <v>170</v>
      </c>
      <c r="AA141" s="29">
        <v>948</v>
      </c>
      <c r="AB141" s="29"/>
      <c r="AC141" s="29">
        <f t="shared" si="12"/>
        <v>1239</v>
      </c>
      <c r="AD141" s="15">
        <f t="shared" si="13"/>
        <v>3266</v>
      </c>
    </row>
    <row r="142" spans="1:30">
      <c r="A142" s="14">
        <v>138</v>
      </c>
      <c r="B142" s="14" t="s">
        <v>137</v>
      </c>
      <c r="C142" s="5" t="s">
        <v>156</v>
      </c>
      <c r="D142" s="5"/>
      <c r="E142" s="5">
        <v>60</v>
      </c>
      <c r="F142" s="5">
        <v>20</v>
      </c>
      <c r="G142" s="5"/>
      <c r="H142" s="5">
        <v>0</v>
      </c>
      <c r="I142" s="5">
        <v>354</v>
      </c>
      <c r="J142" s="5">
        <v>540</v>
      </c>
      <c r="K142" s="5"/>
      <c r="L142" s="5"/>
      <c r="M142" s="5">
        <v>0</v>
      </c>
      <c r="N142" s="5"/>
      <c r="O142" s="5"/>
      <c r="P142" s="5">
        <f t="shared" si="11"/>
        <v>974</v>
      </c>
      <c r="Q142" s="29">
        <v>40</v>
      </c>
      <c r="R142" s="29">
        <v>20</v>
      </c>
      <c r="S142" s="29">
        <v>60</v>
      </c>
      <c r="T142" s="29"/>
      <c r="U142" s="29">
        <v>31</v>
      </c>
      <c r="V142" s="29"/>
      <c r="W142" s="30">
        <f>(3+4+2-4)*0.2*30*15.4+(3+4-4)*0.2*30*2</f>
        <v>498</v>
      </c>
      <c r="X142" s="29"/>
      <c r="Y142" s="29"/>
      <c r="Z142" s="29">
        <v>0</v>
      </c>
      <c r="AA142" s="29"/>
      <c r="AB142" s="29">
        <v>60</v>
      </c>
      <c r="AC142" s="29">
        <f t="shared" si="12"/>
        <v>709</v>
      </c>
      <c r="AD142" s="15">
        <f t="shared" si="13"/>
        <v>1683</v>
      </c>
    </row>
    <row r="143" spans="1:30">
      <c r="A143" s="14">
        <v>139</v>
      </c>
      <c r="B143" s="14" t="s">
        <v>137</v>
      </c>
      <c r="C143" s="5" t="s">
        <v>157</v>
      </c>
      <c r="D143" s="5"/>
      <c r="E143" s="5">
        <v>20</v>
      </c>
      <c r="F143" s="5">
        <v>0</v>
      </c>
      <c r="G143" s="5"/>
      <c r="H143" s="5">
        <v>0</v>
      </c>
      <c r="I143" s="5">
        <v>0</v>
      </c>
      <c r="J143" s="5">
        <v>0</v>
      </c>
      <c r="K143" s="5"/>
      <c r="L143" s="5"/>
      <c r="M143" s="5">
        <v>0</v>
      </c>
      <c r="N143" s="5"/>
      <c r="O143" s="16">
        <v>150</v>
      </c>
      <c r="P143" s="5">
        <f t="shared" si="11"/>
        <v>170</v>
      </c>
      <c r="Q143" s="31">
        <v>20</v>
      </c>
      <c r="R143" s="31">
        <v>20</v>
      </c>
      <c r="S143" s="31">
        <v>0</v>
      </c>
      <c r="T143" s="31"/>
      <c r="U143" s="31">
        <v>0</v>
      </c>
      <c r="V143" s="31"/>
      <c r="W143" s="31">
        <v>0</v>
      </c>
      <c r="X143" s="31"/>
      <c r="Y143" s="31"/>
      <c r="Z143" s="31"/>
      <c r="AA143" s="31"/>
      <c r="AB143" s="31"/>
      <c r="AC143" s="29">
        <f t="shared" si="12"/>
        <v>40</v>
      </c>
      <c r="AD143" s="15">
        <f t="shared" si="13"/>
        <v>210</v>
      </c>
    </row>
    <row r="144" spans="1:30">
      <c r="A144" s="14">
        <v>140</v>
      </c>
      <c r="B144" s="14" t="s">
        <v>137</v>
      </c>
      <c r="C144" s="5" t="s">
        <v>158</v>
      </c>
      <c r="D144" s="5"/>
      <c r="E144" s="5">
        <v>20</v>
      </c>
      <c r="F144" s="5">
        <v>10</v>
      </c>
      <c r="G144" s="5"/>
      <c r="H144" s="5">
        <v>1</v>
      </c>
      <c r="I144" s="5">
        <v>0</v>
      </c>
      <c r="J144" s="5">
        <v>0</v>
      </c>
      <c r="K144" s="5"/>
      <c r="L144" s="5"/>
      <c r="M144" s="5">
        <v>0</v>
      </c>
      <c r="N144" s="5"/>
      <c r="O144" s="16">
        <v>240</v>
      </c>
      <c r="P144" s="5">
        <f t="shared" si="11"/>
        <v>271</v>
      </c>
      <c r="Q144" s="31">
        <v>20</v>
      </c>
      <c r="R144" s="31">
        <v>20</v>
      </c>
      <c r="S144" s="31">
        <v>20</v>
      </c>
      <c r="T144" s="31"/>
      <c r="U144" s="31">
        <v>6</v>
      </c>
      <c r="V144" s="31"/>
      <c r="W144" s="31">
        <v>0</v>
      </c>
      <c r="X144" s="31"/>
      <c r="Y144" s="31"/>
      <c r="Z144" s="31"/>
      <c r="AA144" s="31"/>
      <c r="AB144" s="31">
        <v>300</v>
      </c>
      <c r="AC144" s="29">
        <f t="shared" si="12"/>
        <v>366</v>
      </c>
      <c r="AD144" s="15">
        <f t="shared" si="13"/>
        <v>637</v>
      </c>
    </row>
    <row r="145" spans="1:30">
      <c r="A145" s="14">
        <v>141</v>
      </c>
      <c r="B145" s="14" t="s">
        <v>137</v>
      </c>
      <c r="C145" s="5" t="s">
        <v>159</v>
      </c>
      <c r="D145" s="5"/>
      <c r="E145" s="5">
        <v>10</v>
      </c>
      <c r="F145" s="5">
        <v>0</v>
      </c>
      <c r="G145" s="5"/>
      <c r="H145" s="5">
        <v>0</v>
      </c>
      <c r="I145" s="5">
        <v>0</v>
      </c>
      <c r="J145" s="5">
        <v>0</v>
      </c>
      <c r="K145" s="5"/>
      <c r="L145" s="5"/>
      <c r="M145" s="5">
        <v>0</v>
      </c>
      <c r="N145" s="5"/>
      <c r="O145" s="5"/>
      <c r="P145" s="5">
        <f t="shared" si="11"/>
        <v>10</v>
      </c>
      <c r="Q145" s="31">
        <v>10</v>
      </c>
      <c r="R145" s="31">
        <v>10</v>
      </c>
      <c r="S145" s="31">
        <v>0</v>
      </c>
      <c r="T145" s="31"/>
      <c r="U145" s="31">
        <v>0</v>
      </c>
      <c r="V145" s="31"/>
      <c r="W145" s="31">
        <v>0</v>
      </c>
      <c r="X145" s="31"/>
      <c r="Y145" s="31"/>
      <c r="Z145" s="31"/>
      <c r="AA145" s="31"/>
      <c r="AB145" s="31"/>
      <c r="AC145" s="29">
        <f t="shared" si="12"/>
        <v>20</v>
      </c>
      <c r="AD145" s="15">
        <f t="shared" si="13"/>
        <v>30</v>
      </c>
    </row>
    <row r="146" spans="1:30">
      <c r="A146" s="14">
        <v>142</v>
      </c>
      <c r="B146" s="14" t="s">
        <v>137</v>
      </c>
      <c r="C146" s="5" t="s">
        <v>160</v>
      </c>
      <c r="D146" s="5"/>
      <c r="E146" s="5">
        <v>0</v>
      </c>
      <c r="F146" s="5">
        <v>50</v>
      </c>
      <c r="G146" s="5"/>
      <c r="H146" s="5">
        <v>8</v>
      </c>
      <c r="I146" s="5">
        <v>108</v>
      </c>
      <c r="J146" s="5">
        <v>36</v>
      </c>
      <c r="K146" s="5"/>
      <c r="L146" s="5"/>
      <c r="M146" s="5">
        <v>0</v>
      </c>
      <c r="N146" s="5"/>
      <c r="O146" s="5">
        <v>270</v>
      </c>
      <c r="P146" s="5">
        <f t="shared" si="11"/>
        <v>472</v>
      </c>
      <c r="Q146" s="31">
        <v>0</v>
      </c>
      <c r="R146" s="31">
        <v>0</v>
      </c>
      <c r="S146" s="31">
        <v>30</v>
      </c>
      <c r="T146" s="31"/>
      <c r="U146" s="31">
        <v>44</v>
      </c>
      <c r="V146" s="31"/>
      <c r="W146" s="31">
        <f>(3+4-4)*0.2*30*17.4</f>
        <v>313.20000000000005</v>
      </c>
      <c r="X146" s="31">
        <v>100</v>
      </c>
      <c r="Y146" s="31"/>
      <c r="Z146" s="31"/>
      <c r="AA146" s="31"/>
      <c r="AB146" s="31">
        <v>420</v>
      </c>
      <c r="AC146" s="29">
        <f t="shared" si="12"/>
        <v>907.2</v>
      </c>
      <c r="AD146" s="15">
        <f t="shared" si="13"/>
        <v>1379.2</v>
      </c>
    </row>
    <row r="147" spans="1:30">
      <c r="A147" s="14">
        <v>143</v>
      </c>
      <c r="B147" s="17" t="s">
        <v>137</v>
      </c>
      <c r="C147" s="18" t="s">
        <v>161</v>
      </c>
      <c r="D147" s="18"/>
      <c r="E147" s="18">
        <v>0</v>
      </c>
      <c r="F147" s="18">
        <v>50</v>
      </c>
      <c r="G147" s="18"/>
      <c r="H147" s="18">
        <v>7</v>
      </c>
      <c r="I147" s="18">
        <v>258</v>
      </c>
      <c r="J147" s="18">
        <v>90</v>
      </c>
      <c r="K147" s="18"/>
      <c r="L147" s="18"/>
      <c r="M147" s="18">
        <v>0</v>
      </c>
      <c r="N147" s="18"/>
      <c r="O147" s="18">
        <v>90</v>
      </c>
      <c r="P147" s="18">
        <f t="shared" si="11"/>
        <v>495</v>
      </c>
      <c r="Q147" s="32">
        <v>10</v>
      </c>
      <c r="R147" s="32">
        <v>20</v>
      </c>
      <c r="S147" s="32">
        <v>30</v>
      </c>
      <c r="T147" s="32"/>
      <c r="U147" s="32">
        <v>26</v>
      </c>
      <c r="V147" s="32"/>
      <c r="W147" s="32">
        <f>(3+4-4)*0.2*30*17.4</f>
        <v>313.20000000000005</v>
      </c>
      <c r="X147" s="32"/>
      <c r="Y147" s="32"/>
      <c r="Z147" s="32"/>
      <c r="AA147" s="31"/>
      <c r="AB147" s="31">
        <v>360</v>
      </c>
      <c r="AC147" s="29">
        <f t="shared" si="12"/>
        <v>759.2</v>
      </c>
      <c r="AD147" s="15">
        <f t="shared" si="13"/>
        <v>1254.2</v>
      </c>
    </row>
    <row r="148" spans="1:30">
      <c r="A148" s="14">
        <v>144</v>
      </c>
      <c r="B148" s="12" t="s">
        <v>137</v>
      </c>
      <c r="C148" s="13" t="s">
        <v>162</v>
      </c>
      <c r="D148" s="13"/>
      <c r="E148" s="19">
        <v>10</v>
      </c>
      <c r="F148" s="19">
        <v>0</v>
      </c>
      <c r="G148" s="19"/>
      <c r="H148" s="19">
        <v>0</v>
      </c>
      <c r="I148" s="13">
        <v>0</v>
      </c>
      <c r="J148" s="19">
        <v>0</v>
      </c>
      <c r="K148" s="19"/>
      <c r="L148" s="19"/>
      <c r="M148" s="13">
        <v>0</v>
      </c>
      <c r="N148" s="19"/>
      <c r="O148" s="13">
        <v>120</v>
      </c>
      <c r="P148" s="13">
        <f t="shared" si="11"/>
        <v>130</v>
      </c>
      <c r="Q148" s="33">
        <v>10</v>
      </c>
      <c r="R148" s="33">
        <v>10</v>
      </c>
      <c r="S148" s="33">
        <v>0</v>
      </c>
      <c r="T148" s="33"/>
      <c r="U148" s="33">
        <v>0</v>
      </c>
      <c r="V148" s="33"/>
      <c r="W148" s="33">
        <v>0</v>
      </c>
      <c r="X148" s="33"/>
      <c r="Y148" s="33"/>
      <c r="Z148" s="33"/>
      <c r="AA148" s="33"/>
      <c r="AB148" s="33">
        <v>120</v>
      </c>
      <c r="AC148" s="29">
        <f t="shared" si="12"/>
        <v>140</v>
      </c>
      <c r="AD148" s="15">
        <f t="shared" si="13"/>
        <v>270</v>
      </c>
    </row>
    <row r="149" spans="1:30">
      <c r="A149" s="14">
        <v>145</v>
      </c>
      <c r="B149" s="12" t="s">
        <v>137</v>
      </c>
      <c r="C149" s="20" t="s">
        <v>201</v>
      </c>
      <c r="D149" s="21"/>
      <c r="E149" s="21">
        <v>0</v>
      </c>
      <c r="F149" s="21">
        <v>0</v>
      </c>
      <c r="G149" s="21"/>
      <c r="H149" s="20">
        <v>0</v>
      </c>
      <c r="I149" s="20">
        <v>0</v>
      </c>
      <c r="J149" s="20">
        <v>0</v>
      </c>
      <c r="K149" s="21"/>
      <c r="L149" s="21"/>
      <c r="M149" s="20">
        <v>0</v>
      </c>
      <c r="N149" s="21"/>
      <c r="O149" s="20">
        <v>0</v>
      </c>
      <c r="P149" s="13">
        <f t="shared" si="11"/>
        <v>0</v>
      </c>
      <c r="Q149" s="22">
        <v>50</v>
      </c>
      <c r="R149" s="22">
        <v>40</v>
      </c>
      <c r="S149" s="22">
        <v>0</v>
      </c>
      <c r="T149" s="22"/>
      <c r="U149" s="22">
        <v>40</v>
      </c>
      <c r="V149" s="22"/>
      <c r="W149" s="22">
        <v>706.8</v>
      </c>
      <c r="X149" s="22"/>
      <c r="Y149" s="22"/>
      <c r="Z149" s="22"/>
      <c r="AA149" s="21"/>
      <c r="AB149" s="21">
        <v>420</v>
      </c>
      <c r="AC149" s="29">
        <f t="shared" si="12"/>
        <v>1256.8</v>
      </c>
      <c r="AD149" s="15">
        <f t="shared" si="13"/>
        <v>1256.8</v>
      </c>
    </row>
    <row r="150" spans="1:30">
      <c r="A150" s="14">
        <v>146</v>
      </c>
      <c r="B150" s="23" t="s">
        <v>175</v>
      </c>
      <c r="C150" s="23" t="s">
        <v>176</v>
      </c>
      <c r="D150" s="16"/>
      <c r="E150" s="16">
        <v>50</v>
      </c>
      <c r="F150" s="16">
        <v>10</v>
      </c>
      <c r="G150" s="16"/>
      <c r="H150" s="16"/>
      <c r="I150" s="16"/>
      <c r="J150" s="16">
        <v>324</v>
      </c>
      <c r="K150" s="16"/>
      <c r="L150" s="16">
        <v>10</v>
      </c>
      <c r="M150" s="16"/>
      <c r="N150" s="16">
        <v>720</v>
      </c>
      <c r="O150" s="16"/>
      <c r="P150" s="24">
        <f>SUM(D150:O150)</f>
        <v>1114</v>
      </c>
      <c r="Q150" s="15">
        <v>60</v>
      </c>
      <c r="R150" s="15"/>
      <c r="S150" s="15"/>
      <c r="T150" s="15"/>
      <c r="U150" s="15"/>
      <c r="V150" s="15"/>
      <c r="W150" s="15">
        <v>441.6</v>
      </c>
      <c r="X150" s="15"/>
      <c r="Y150" s="15">
        <f>20+20</f>
        <v>40</v>
      </c>
      <c r="Z150" s="15"/>
      <c r="AA150" s="15">
        <v>330</v>
      </c>
      <c r="AB150" s="15"/>
      <c r="AC150" s="15">
        <f>Q150+R150+S150+T150+U150+V150+X150+W150+Y150+Z150+AA150+AB150</f>
        <v>871.6</v>
      </c>
      <c r="AD150" s="15">
        <f>P150+AC150</f>
        <v>1985.6</v>
      </c>
    </row>
    <row r="151" spans="1:30">
      <c r="A151" s="14">
        <v>147</v>
      </c>
      <c r="B151" s="23" t="s">
        <v>175</v>
      </c>
      <c r="C151" s="23" t="s">
        <v>177</v>
      </c>
      <c r="D151" s="16"/>
      <c r="E151" s="16">
        <v>0</v>
      </c>
      <c r="F151" s="16"/>
      <c r="G151" s="16"/>
      <c r="H151" s="16">
        <v>20</v>
      </c>
      <c r="I151" s="16"/>
      <c r="J151" s="16">
        <v>0</v>
      </c>
      <c r="K151" s="16"/>
      <c r="L151" s="16"/>
      <c r="M151" s="16">
        <v>80</v>
      </c>
      <c r="N151" s="16"/>
      <c r="O151" s="16"/>
      <c r="P151" s="24">
        <f t="shared" ref="P151:P170" si="14">SUM(D151:O151)</f>
        <v>100</v>
      </c>
      <c r="Q151" s="15">
        <v>60</v>
      </c>
      <c r="R151" s="15"/>
      <c r="S151" s="15"/>
      <c r="T151" s="15"/>
      <c r="U151" s="15"/>
      <c r="V151" s="15"/>
      <c r="W151" s="15">
        <v>446.4</v>
      </c>
      <c r="X151" s="15"/>
      <c r="Y151" s="15"/>
      <c r="Z151" s="15">
        <f>30+30+30+60</f>
        <v>150</v>
      </c>
      <c r="AA151" s="15">
        <v>180</v>
      </c>
      <c r="AB151" s="15"/>
      <c r="AC151" s="15">
        <f t="shared" ref="AC151:AC170" si="15">Q151+R151+S151+T151+U151+V151+X151+W151+Y151+Z151+AA151+AB151</f>
        <v>836.4</v>
      </c>
      <c r="AD151" s="15">
        <f t="shared" ref="AD151:AD182" si="16">P151+AC151</f>
        <v>936.4</v>
      </c>
    </row>
    <row r="152" spans="1:30">
      <c r="A152" s="14">
        <v>148</v>
      </c>
      <c r="B152" s="23" t="s">
        <v>175</v>
      </c>
      <c r="C152" s="23" t="s">
        <v>178</v>
      </c>
      <c r="D152" s="16"/>
      <c r="E152" s="16">
        <v>50</v>
      </c>
      <c r="F152" s="16"/>
      <c r="G152" s="16"/>
      <c r="H152" s="16">
        <v>5</v>
      </c>
      <c r="I152" s="16">
        <v>54</v>
      </c>
      <c r="J152" s="16">
        <v>270</v>
      </c>
      <c r="K152" s="16"/>
      <c r="L152" s="16">
        <v>80</v>
      </c>
      <c r="M152" s="16">
        <v>70</v>
      </c>
      <c r="N152" s="16">
        <v>153</v>
      </c>
      <c r="O152" s="16">
        <v>350</v>
      </c>
      <c r="P152" s="24">
        <f t="shared" si="14"/>
        <v>1032</v>
      </c>
      <c r="Q152" s="15">
        <v>60</v>
      </c>
      <c r="R152" s="15"/>
      <c r="S152" s="15">
        <v>40</v>
      </c>
      <c r="T152" s="15"/>
      <c r="U152" s="15"/>
      <c r="V152" s="15"/>
      <c r="W152" s="15">
        <v>529.20000000000005</v>
      </c>
      <c r="X152" s="15"/>
      <c r="Y152" s="15">
        <v>140</v>
      </c>
      <c r="Z152" s="15">
        <f>40+0+20+50</f>
        <v>110</v>
      </c>
      <c r="AA152" s="15"/>
      <c r="AB152" s="15">
        <v>360</v>
      </c>
      <c r="AC152" s="15">
        <f t="shared" si="15"/>
        <v>1239.2</v>
      </c>
      <c r="AD152" s="15">
        <f t="shared" si="16"/>
        <v>2271.1999999999998</v>
      </c>
    </row>
    <row r="153" spans="1:30">
      <c r="A153" s="14">
        <v>149</v>
      </c>
      <c r="B153" s="23" t="s">
        <v>175</v>
      </c>
      <c r="C153" s="23" t="s">
        <v>179</v>
      </c>
      <c r="D153" s="16"/>
      <c r="E153" s="16">
        <v>50</v>
      </c>
      <c r="F153" s="16"/>
      <c r="G153" s="16"/>
      <c r="H153" s="16"/>
      <c r="I153" s="16"/>
      <c r="J153" s="16">
        <v>216</v>
      </c>
      <c r="K153" s="16"/>
      <c r="L153" s="16">
        <v>50</v>
      </c>
      <c r="M153" s="16"/>
      <c r="N153" s="16">
        <v>646</v>
      </c>
      <c r="O153" s="16"/>
      <c r="P153" s="24">
        <f t="shared" si="14"/>
        <v>962</v>
      </c>
      <c r="Q153" s="15">
        <v>60</v>
      </c>
      <c r="R153" s="15"/>
      <c r="S153" s="15">
        <v>100</v>
      </c>
      <c r="T153" s="15"/>
      <c r="U153" s="15"/>
      <c r="V153" s="15"/>
      <c r="W153" s="15">
        <v>302.39999999999998</v>
      </c>
      <c r="X153" s="15"/>
      <c r="Y153" s="15">
        <f>20+40</f>
        <v>60</v>
      </c>
      <c r="Z153" s="15"/>
      <c r="AA153" s="15">
        <v>180</v>
      </c>
      <c r="AB153" s="15"/>
      <c r="AC153" s="15">
        <f t="shared" si="15"/>
        <v>702.4</v>
      </c>
      <c r="AD153" s="15">
        <f t="shared" si="16"/>
        <v>1664.4</v>
      </c>
    </row>
    <row r="154" spans="1:30">
      <c r="A154" s="14">
        <v>150</v>
      </c>
      <c r="B154" s="23" t="s">
        <v>175</v>
      </c>
      <c r="C154" s="23" t="s">
        <v>180</v>
      </c>
      <c r="D154" s="16"/>
      <c r="E154" s="16">
        <v>50</v>
      </c>
      <c r="F154" s="16"/>
      <c r="G154" s="16"/>
      <c r="H154" s="16"/>
      <c r="I154" s="16">
        <v>162</v>
      </c>
      <c r="J154" s="16">
        <v>378</v>
      </c>
      <c r="K154" s="16"/>
      <c r="L154" s="16"/>
      <c r="M154" s="16"/>
      <c r="N154" s="16"/>
      <c r="O154" s="16"/>
      <c r="P154" s="24">
        <f t="shared" si="14"/>
        <v>590</v>
      </c>
      <c r="Q154" s="15">
        <v>60</v>
      </c>
      <c r="R154" s="15"/>
      <c r="S154" s="15"/>
      <c r="T154" s="15"/>
      <c r="U154" s="15"/>
      <c r="V154" s="15"/>
      <c r="W154" s="15">
        <v>220.8</v>
      </c>
      <c r="X154" s="15"/>
      <c r="Y154" s="15">
        <f>20+20</f>
        <v>40</v>
      </c>
      <c r="Z154" s="15"/>
      <c r="AA154" s="15">
        <v>336</v>
      </c>
      <c r="AB154" s="15"/>
      <c r="AC154" s="15">
        <f t="shared" si="15"/>
        <v>656.8</v>
      </c>
      <c r="AD154" s="15">
        <f t="shared" si="16"/>
        <v>1246.8</v>
      </c>
    </row>
    <row r="155" spans="1:30">
      <c r="A155" s="14">
        <v>151</v>
      </c>
      <c r="B155" s="23" t="s">
        <v>175</v>
      </c>
      <c r="C155" s="23" t="s">
        <v>181</v>
      </c>
      <c r="D155" s="16"/>
      <c r="E155" s="16">
        <v>50</v>
      </c>
      <c r="F155" s="16"/>
      <c r="G155" s="16"/>
      <c r="H155" s="16"/>
      <c r="I155" s="16"/>
      <c r="J155" s="16">
        <v>378</v>
      </c>
      <c r="K155" s="16"/>
      <c r="L155" s="16"/>
      <c r="M155" s="16"/>
      <c r="N155" s="16"/>
      <c r="O155" s="16"/>
      <c r="P155" s="24">
        <f t="shared" si="14"/>
        <v>428</v>
      </c>
      <c r="Q155" s="15">
        <v>60</v>
      </c>
      <c r="R155" s="15"/>
      <c r="S155" s="15">
        <v>30</v>
      </c>
      <c r="T155" s="15"/>
      <c r="U155" s="15"/>
      <c r="V155" s="15"/>
      <c r="W155" s="15">
        <v>441.6</v>
      </c>
      <c r="X155" s="15"/>
      <c r="Y155" s="15">
        <f>10</f>
        <v>10</v>
      </c>
      <c r="Z155" s="15"/>
      <c r="AA155" s="15">
        <v>179</v>
      </c>
      <c r="AB155" s="15"/>
      <c r="AC155" s="15">
        <f t="shared" si="15"/>
        <v>720.6</v>
      </c>
      <c r="AD155" s="15">
        <f t="shared" si="16"/>
        <v>1148.5999999999999</v>
      </c>
    </row>
    <row r="156" spans="1:30">
      <c r="A156" s="14">
        <v>152</v>
      </c>
      <c r="B156" s="23" t="s">
        <v>175</v>
      </c>
      <c r="C156" s="23" t="s">
        <v>182</v>
      </c>
      <c r="D156" s="16"/>
      <c r="E156" s="5">
        <v>50</v>
      </c>
      <c r="F156" s="5"/>
      <c r="G156" s="5"/>
      <c r="H156" s="5"/>
      <c r="I156" s="5">
        <v>108</v>
      </c>
      <c r="J156" s="5">
        <v>270</v>
      </c>
      <c r="K156" s="16"/>
      <c r="L156" s="5">
        <v>40</v>
      </c>
      <c r="M156" s="5">
        <v>70</v>
      </c>
      <c r="N156" s="5"/>
      <c r="O156" s="16">
        <v>90</v>
      </c>
      <c r="P156" s="24">
        <f t="shared" si="14"/>
        <v>628</v>
      </c>
      <c r="Q156" s="15">
        <v>60</v>
      </c>
      <c r="R156" s="15"/>
      <c r="S156" s="15">
        <v>30</v>
      </c>
      <c r="T156" s="15"/>
      <c r="U156" s="15"/>
      <c r="V156" s="15"/>
      <c r="W156" s="15">
        <v>441.6</v>
      </c>
      <c r="X156" s="15"/>
      <c r="Y156" s="15"/>
      <c r="Z156" s="15">
        <f>30+40+20+50</f>
        <v>140</v>
      </c>
      <c r="AA156" s="15">
        <v>189</v>
      </c>
      <c r="AB156" s="15">
        <v>360</v>
      </c>
      <c r="AC156" s="15">
        <f t="shared" si="15"/>
        <v>1220.5999999999999</v>
      </c>
      <c r="AD156" s="15">
        <f t="shared" si="16"/>
        <v>1848.6</v>
      </c>
    </row>
    <row r="157" spans="1:30">
      <c r="A157" s="14">
        <v>153</v>
      </c>
      <c r="B157" s="23" t="s">
        <v>175</v>
      </c>
      <c r="C157" s="23" t="s">
        <v>183</v>
      </c>
      <c r="D157" s="16"/>
      <c r="E157" s="5">
        <v>50</v>
      </c>
      <c r="F157" s="5"/>
      <c r="G157" s="5"/>
      <c r="H157" s="5"/>
      <c r="I157" s="5"/>
      <c r="J157" s="5">
        <v>0</v>
      </c>
      <c r="K157" s="16"/>
      <c r="L157" s="5"/>
      <c r="M157" s="5">
        <v>80</v>
      </c>
      <c r="N157" s="5">
        <v>1310</v>
      </c>
      <c r="O157" s="16"/>
      <c r="P157" s="24">
        <f t="shared" si="14"/>
        <v>1440</v>
      </c>
      <c r="Q157" s="15"/>
      <c r="R157" s="15"/>
      <c r="S157" s="15"/>
      <c r="T157" s="15"/>
      <c r="U157" s="15"/>
      <c r="V157" s="15"/>
      <c r="W157" s="15">
        <v>441.6</v>
      </c>
      <c r="X157" s="15"/>
      <c r="Y157" s="15"/>
      <c r="Z157" s="15">
        <f>40+40+30+60</f>
        <v>170</v>
      </c>
      <c r="AA157" s="15">
        <v>200</v>
      </c>
      <c r="AB157" s="15">
        <v>480</v>
      </c>
      <c r="AC157" s="15">
        <f t="shared" si="15"/>
        <v>1291.5999999999999</v>
      </c>
      <c r="AD157" s="15">
        <f t="shared" si="16"/>
        <v>2731.6</v>
      </c>
    </row>
    <row r="158" spans="1:30">
      <c r="A158" s="14">
        <v>154</v>
      </c>
      <c r="B158" s="23" t="s">
        <v>175</v>
      </c>
      <c r="C158" s="23" t="s">
        <v>184</v>
      </c>
      <c r="D158" s="16"/>
      <c r="E158" s="16">
        <v>50</v>
      </c>
      <c r="F158" s="16">
        <v>30</v>
      </c>
      <c r="G158" s="16"/>
      <c r="H158" s="16"/>
      <c r="I158" s="16"/>
      <c r="J158" s="16">
        <v>0</v>
      </c>
      <c r="K158" s="16"/>
      <c r="L158" s="16">
        <v>20</v>
      </c>
      <c r="M158" s="16"/>
      <c r="N158" s="16">
        <v>350</v>
      </c>
      <c r="O158" s="16"/>
      <c r="P158" s="24">
        <f t="shared" si="14"/>
        <v>450</v>
      </c>
      <c r="Q158" s="15">
        <v>60</v>
      </c>
      <c r="R158" s="15"/>
      <c r="S158" s="15"/>
      <c r="T158" s="15"/>
      <c r="U158" s="15"/>
      <c r="V158" s="15"/>
      <c r="W158" s="15">
        <v>554.4</v>
      </c>
      <c r="X158" s="15">
        <f>100</f>
        <v>100</v>
      </c>
      <c r="Y158" s="15">
        <v>20</v>
      </c>
      <c r="Z158" s="15"/>
      <c r="AA158" s="15"/>
      <c r="AB158" s="15"/>
      <c r="AC158" s="15">
        <f t="shared" si="15"/>
        <v>734.4</v>
      </c>
      <c r="AD158" s="15">
        <f t="shared" si="16"/>
        <v>1184.4000000000001</v>
      </c>
    </row>
    <row r="159" spans="1:30">
      <c r="A159" s="14">
        <v>155</v>
      </c>
      <c r="B159" s="23" t="s">
        <v>175</v>
      </c>
      <c r="C159" s="23" t="s">
        <v>185</v>
      </c>
      <c r="D159" s="16"/>
      <c r="E159" s="16">
        <v>60</v>
      </c>
      <c r="F159" s="16">
        <v>10</v>
      </c>
      <c r="G159" s="16"/>
      <c r="H159" s="16"/>
      <c r="I159" s="16"/>
      <c r="J159" s="16">
        <v>150</v>
      </c>
      <c r="K159" s="16"/>
      <c r="L159" s="16"/>
      <c r="M159" s="16"/>
      <c r="N159" s="16">
        <v>703</v>
      </c>
      <c r="O159" s="16"/>
      <c r="P159" s="24">
        <f t="shared" si="14"/>
        <v>923</v>
      </c>
      <c r="Q159" s="15">
        <v>50</v>
      </c>
      <c r="R159" s="15"/>
      <c r="S159" s="15"/>
      <c r="T159" s="15"/>
      <c r="U159" s="15">
        <f>2</f>
        <v>2</v>
      </c>
      <c r="V159" s="15"/>
      <c r="W159" s="15">
        <v>554.4</v>
      </c>
      <c r="X159" s="15"/>
      <c r="Y159" s="15">
        <f>30</f>
        <v>30</v>
      </c>
      <c r="Z159" s="15"/>
      <c r="AA159" s="15"/>
      <c r="AB159" s="15"/>
      <c r="AC159" s="15">
        <f t="shared" si="15"/>
        <v>636.4</v>
      </c>
      <c r="AD159" s="15">
        <f t="shared" si="16"/>
        <v>1559.4</v>
      </c>
    </row>
    <row r="160" spans="1:30">
      <c r="A160" s="14">
        <v>156</v>
      </c>
      <c r="B160" s="23" t="s">
        <v>175</v>
      </c>
      <c r="C160" s="23" t="s">
        <v>186</v>
      </c>
      <c r="D160" s="16"/>
      <c r="E160" s="16">
        <v>60</v>
      </c>
      <c r="F160" s="16">
        <v>10</v>
      </c>
      <c r="G160" s="16"/>
      <c r="H160" s="16"/>
      <c r="I160" s="16">
        <v>54</v>
      </c>
      <c r="J160" s="16">
        <v>270</v>
      </c>
      <c r="K160" s="16"/>
      <c r="L160" s="16">
        <v>50</v>
      </c>
      <c r="M160" s="16"/>
      <c r="N160" s="16"/>
      <c r="O160" s="16"/>
      <c r="P160" s="24">
        <f t="shared" si="14"/>
        <v>444</v>
      </c>
      <c r="Q160" s="15">
        <v>60</v>
      </c>
      <c r="R160" s="15"/>
      <c r="S160" s="15">
        <v>40</v>
      </c>
      <c r="T160" s="15"/>
      <c r="U160" s="15"/>
      <c r="V160" s="15"/>
      <c r="W160" s="15">
        <v>494.4</v>
      </c>
      <c r="X160" s="15"/>
      <c r="Y160" s="15"/>
      <c r="Z160" s="15"/>
      <c r="AA160" s="15"/>
      <c r="AB160" s="15"/>
      <c r="AC160" s="15">
        <f t="shared" si="15"/>
        <v>594.4</v>
      </c>
      <c r="AD160" s="15">
        <f t="shared" si="16"/>
        <v>1038.4000000000001</v>
      </c>
    </row>
    <row r="161" spans="1:30">
      <c r="A161" s="14">
        <v>157</v>
      </c>
      <c r="B161" s="23" t="s">
        <v>175</v>
      </c>
      <c r="C161" s="23" t="s">
        <v>187</v>
      </c>
      <c r="D161" s="16"/>
      <c r="E161" s="16">
        <v>0</v>
      </c>
      <c r="F161" s="16">
        <v>10</v>
      </c>
      <c r="G161" s="16"/>
      <c r="H161" s="16"/>
      <c r="I161" s="16"/>
      <c r="J161" s="16">
        <v>324</v>
      </c>
      <c r="K161" s="16"/>
      <c r="L161" s="16"/>
      <c r="M161" s="16">
        <v>50</v>
      </c>
      <c r="N161" s="16"/>
      <c r="O161" s="16"/>
      <c r="P161" s="24">
        <f t="shared" si="14"/>
        <v>384</v>
      </c>
      <c r="Q161" s="15"/>
      <c r="R161" s="15"/>
      <c r="S161" s="15"/>
      <c r="T161" s="15"/>
      <c r="U161" s="15">
        <f>7</f>
        <v>7</v>
      </c>
      <c r="V161" s="15"/>
      <c r="W161" s="15"/>
      <c r="X161" s="15"/>
      <c r="Y161" s="15"/>
      <c r="Z161" s="15"/>
      <c r="AA161" s="15"/>
      <c r="AB161" s="15"/>
      <c r="AC161" s="15">
        <f t="shared" si="15"/>
        <v>7</v>
      </c>
      <c r="AD161" s="15">
        <f t="shared" si="16"/>
        <v>391</v>
      </c>
    </row>
    <row r="162" spans="1:30">
      <c r="A162" s="14">
        <v>158</v>
      </c>
      <c r="B162" s="23" t="s">
        <v>175</v>
      </c>
      <c r="C162" s="23" t="s">
        <v>188</v>
      </c>
      <c r="D162" s="16"/>
      <c r="E162" s="16">
        <v>50</v>
      </c>
      <c r="F162" s="16">
        <v>10</v>
      </c>
      <c r="G162" s="16"/>
      <c r="H162" s="16"/>
      <c r="I162" s="16">
        <v>108</v>
      </c>
      <c r="J162" s="16">
        <v>378</v>
      </c>
      <c r="K162" s="16"/>
      <c r="L162" s="16">
        <v>60</v>
      </c>
      <c r="M162" s="16"/>
      <c r="N162" s="16">
        <v>579</v>
      </c>
      <c r="O162" s="16"/>
      <c r="P162" s="24">
        <f t="shared" si="14"/>
        <v>1185</v>
      </c>
      <c r="Q162" s="15">
        <v>50</v>
      </c>
      <c r="R162" s="15"/>
      <c r="S162" s="15">
        <v>20</v>
      </c>
      <c r="T162" s="15"/>
      <c r="U162" s="15">
        <f>1+2</f>
        <v>3</v>
      </c>
      <c r="V162" s="15"/>
      <c r="W162" s="15">
        <v>552</v>
      </c>
      <c r="X162" s="15"/>
      <c r="Y162" s="15"/>
      <c r="Z162" s="15">
        <f>40+40+30+60</f>
        <v>170</v>
      </c>
      <c r="AA162" s="15"/>
      <c r="AB162" s="15"/>
      <c r="AC162" s="15">
        <f t="shared" si="15"/>
        <v>795</v>
      </c>
      <c r="AD162" s="15">
        <f t="shared" si="16"/>
        <v>1980</v>
      </c>
    </row>
    <row r="163" spans="1:30">
      <c r="A163" s="14">
        <v>159</v>
      </c>
      <c r="B163" s="23" t="s">
        <v>175</v>
      </c>
      <c r="C163" s="23" t="s">
        <v>189</v>
      </c>
      <c r="D163" s="16"/>
      <c r="E163" s="16">
        <v>50</v>
      </c>
      <c r="F163" s="16">
        <v>10</v>
      </c>
      <c r="G163" s="16"/>
      <c r="H163" s="16"/>
      <c r="I163" s="16"/>
      <c r="J163" s="16">
        <v>324</v>
      </c>
      <c r="K163" s="16"/>
      <c r="L163" s="16"/>
      <c r="M163" s="16"/>
      <c r="N163" s="16">
        <v>526</v>
      </c>
      <c r="O163" s="16"/>
      <c r="P163" s="24">
        <f t="shared" si="14"/>
        <v>910</v>
      </c>
      <c r="Q163" s="15">
        <v>60</v>
      </c>
      <c r="R163" s="15"/>
      <c r="S163" s="15"/>
      <c r="T163" s="15"/>
      <c r="U163" s="15">
        <f>6</f>
        <v>6</v>
      </c>
      <c r="V163" s="15"/>
      <c r="W163" s="15">
        <v>441.6</v>
      </c>
      <c r="X163" s="15"/>
      <c r="Y163" s="15"/>
      <c r="Z163" s="15"/>
      <c r="AA163" s="15"/>
      <c r="AB163" s="15"/>
      <c r="AC163" s="15">
        <f t="shared" si="15"/>
        <v>507.6</v>
      </c>
      <c r="AD163" s="15">
        <f t="shared" si="16"/>
        <v>1417.6</v>
      </c>
    </row>
    <row r="164" spans="1:30">
      <c r="A164" s="14">
        <v>160</v>
      </c>
      <c r="B164" s="23" t="s">
        <v>175</v>
      </c>
      <c r="C164" s="23" t="s">
        <v>190</v>
      </c>
      <c r="D164" s="16"/>
      <c r="E164" s="16">
        <v>50</v>
      </c>
      <c r="F164" s="16">
        <v>20</v>
      </c>
      <c r="G164" s="16"/>
      <c r="H164" s="16">
        <v>85</v>
      </c>
      <c r="I164" s="16"/>
      <c r="J164" s="16">
        <v>432</v>
      </c>
      <c r="K164" s="16"/>
      <c r="L164" s="16">
        <v>80</v>
      </c>
      <c r="M164" s="16"/>
      <c r="N164" s="16">
        <v>760</v>
      </c>
      <c r="O164" s="16"/>
      <c r="P164" s="24">
        <f t="shared" si="14"/>
        <v>1427</v>
      </c>
      <c r="Q164" s="15"/>
      <c r="R164" s="15"/>
      <c r="S164" s="15">
        <v>30</v>
      </c>
      <c r="T164" s="15"/>
      <c r="U164" s="15">
        <f>39+111</f>
        <v>150</v>
      </c>
      <c r="V164" s="15"/>
      <c r="W164" s="15">
        <v>441.6</v>
      </c>
      <c r="X164" s="15"/>
      <c r="Y164" s="15"/>
      <c r="Z164" s="15"/>
      <c r="AA164" s="15">
        <v>190</v>
      </c>
      <c r="AB164" s="15"/>
      <c r="AC164" s="15">
        <f t="shared" si="15"/>
        <v>811.6</v>
      </c>
      <c r="AD164" s="15">
        <f t="shared" si="16"/>
        <v>2238.6</v>
      </c>
    </row>
    <row r="165" spans="1:30">
      <c r="A165" s="14">
        <v>161</v>
      </c>
      <c r="B165" s="23" t="s">
        <v>175</v>
      </c>
      <c r="C165" s="23" t="s">
        <v>191</v>
      </c>
      <c r="D165" s="16"/>
      <c r="E165" s="16">
        <v>50</v>
      </c>
      <c r="F165" s="16">
        <v>10</v>
      </c>
      <c r="G165" s="16"/>
      <c r="H165" s="16"/>
      <c r="I165" s="16"/>
      <c r="J165" s="16">
        <v>324</v>
      </c>
      <c r="K165" s="16"/>
      <c r="L165" s="39"/>
      <c r="M165" s="16">
        <v>80</v>
      </c>
      <c r="N165" s="16">
        <v>515</v>
      </c>
      <c r="O165" s="16"/>
      <c r="P165" s="24">
        <f t="shared" si="14"/>
        <v>979</v>
      </c>
      <c r="Q165" s="15">
        <v>60</v>
      </c>
      <c r="R165" s="15"/>
      <c r="S165" s="15"/>
      <c r="T165" s="15"/>
      <c r="U165" s="15"/>
      <c r="V165" s="15"/>
      <c r="W165" s="15">
        <v>302.39999999999998</v>
      </c>
      <c r="X165" s="15"/>
      <c r="Y165" s="15">
        <f>20+100</f>
        <v>120</v>
      </c>
      <c r="Z165" s="15">
        <f>50+30+30+50</f>
        <v>160</v>
      </c>
      <c r="AA165" s="15"/>
      <c r="AB165" s="15"/>
      <c r="AC165" s="15">
        <f t="shared" si="15"/>
        <v>642.4</v>
      </c>
      <c r="AD165" s="15">
        <f t="shared" si="16"/>
        <v>1621.4</v>
      </c>
    </row>
    <row r="166" spans="1:30">
      <c r="A166" s="14">
        <v>162</v>
      </c>
      <c r="B166" s="23" t="s">
        <v>175</v>
      </c>
      <c r="C166" s="23" t="s">
        <v>192</v>
      </c>
      <c r="D166" s="16"/>
      <c r="E166" s="16">
        <v>60</v>
      </c>
      <c r="F166" s="16">
        <v>10</v>
      </c>
      <c r="G166" s="16"/>
      <c r="H166" s="16"/>
      <c r="I166" s="16">
        <v>108</v>
      </c>
      <c r="J166" s="16">
        <v>216</v>
      </c>
      <c r="K166" s="16"/>
      <c r="L166" s="16"/>
      <c r="M166" s="16"/>
      <c r="N166" s="16"/>
      <c r="O166" s="16"/>
      <c r="P166" s="24">
        <f t="shared" si="14"/>
        <v>394</v>
      </c>
      <c r="Q166" s="15">
        <v>60</v>
      </c>
      <c r="R166" s="15"/>
      <c r="S166" s="15">
        <f>30+10</f>
        <v>40</v>
      </c>
      <c r="T166" s="15"/>
      <c r="U166" s="15"/>
      <c r="V166" s="15"/>
      <c r="W166" s="15">
        <v>441.6</v>
      </c>
      <c r="X166" s="15"/>
      <c r="Y166" s="15">
        <f>40+40</f>
        <v>80</v>
      </c>
      <c r="Z166" s="15"/>
      <c r="AA166" s="15"/>
      <c r="AB166" s="15"/>
      <c r="AC166" s="15">
        <f t="shared" si="15"/>
        <v>621.6</v>
      </c>
      <c r="AD166" s="15">
        <f t="shared" si="16"/>
        <v>1015.6</v>
      </c>
    </row>
    <row r="167" spans="1:30">
      <c r="A167" s="14">
        <v>163</v>
      </c>
      <c r="B167" s="23" t="s">
        <v>175</v>
      </c>
      <c r="C167" s="23" t="s">
        <v>193</v>
      </c>
      <c r="D167" s="16"/>
      <c r="E167" s="5">
        <v>60</v>
      </c>
      <c r="F167" s="5"/>
      <c r="G167" s="5"/>
      <c r="H167" s="5"/>
      <c r="I167" s="5"/>
      <c r="J167" s="5"/>
      <c r="K167" s="5"/>
      <c r="L167" s="5"/>
      <c r="M167" s="16"/>
      <c r="N167" s="16"/>
      <c r="O167" s="16">
        <v>200</v>
      </c>
      <c r="P167" s="24">
        <f t="shared" si="14"/>
        <v>260</v>
      </c>
      <c r="Q167" s="15">
        <v>60</v>
      </c>
      <c r="R167" s="15"/>
      <c r="S167" s="15">
        <f>10+20</f>
        <v>30</v>
      </c>
      <c r="T167" s="15"/>
      <c r="U167" s="15">
        <v>2</v>
      </c>
      <c r="V167" s="15"/>
      <c r="W167" s="15">
        <v>24</v>
      </c>
      <c r="X167" s="15"/>
      <c r="Y167" s="15"/>
      <c r="Z167" s="15"/>
      <c r="AA167" s="15"/>
      <c r="AB167" s="15">
        <v>360</v>
      </c>
      <c r="AC167" s="15">
        <f t="shared" si="15"/>
        <v>476</v>
      </c>
      <c r="AD167" s="15">
        <f t="shared" si="16"/>
        <v>736</v>
      </c>
    </row>
    <row r="168" spans="1:30">
      <c r="A168" s="14">
        <v>164</v>
      </c>
      <c r="B168" s="23" t="s">
        <v>175</v>
      </c>
      <c r="C168" s="23" t="s">
        <v>194</v>
      </c>
      <c r="D168" s="16"/>
      <c r="E168" s="5">
        <v>60</v>
      </c>
      <c r="F168" s="5"/>
      <c r="G168" s="5"/>
      <c r="H168" s="5">
        <v>4</v>
      </c>
      <c r="I168" s="5"/>
      <c r="J168" s="5"/>
      <c r="K168" s="5"/>
      <c r="L168" s="5"/>
      <c r="M168" s="16"/>
      <c r="N168" s="16">
        <v>974</v>
      </c>
      <c r="O168" s="16"/>
      <c r="P168" s="24">
        <f t="shared" si="14"/>
        <v>1038</v>
      </c>
      <c r="Q168" s="15">
        <v>70</v>
      </c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>
        <f t="shared" si="15"/>
        <v>70</v>
      </c>
      <c r="AD168" s="15">
        <f t="shared" si="16"/>
        <v>1108</v>
      </c>
    </row>
    <row r="169" spans="1:30">
      <c r="A169" s="14">
        <v>165</v>
      </c>
      <c r="B169" s="23" t="s">
        <v>175</v>
      </c>
      <c r="C169" s="23" t="s">
        <v>163</v>
      </c>
      <c r="D169" s="16"/>
      <c r="E169" s="16">
        <v>60</v>
      </c>
      <c r="F169" s="16"/>
      <c r="G169" s="16"/>
      <c r="H169" s="16"/>
      <c r="I169" s="16"/>
      <c r="J169" s="16">
        <v>54</v>
      </c>
      <c r="K169" s="16"/>
      <c r="L169" s="16"/>
      <c r="M169" s="16"/>
      <c r="N169" s="16"/>
      <c r="O169" s="16"/>
      <c r="P169" s="24">
        <f t="shared" si="14"/>
        <v>114</v>
      </c>
      <c r="Q169" s="15">
        <v>30</v>
      </c>
      <c r="R169" s="15">
        <v>30</v>
      </c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>
        <f t="shared" si="15"/>
        <v>60</v>
      </c>
      <c r="AD169" s="15">
        <f t="shared" si="16"/>
        <v>174</v>
      </c>
    </row>
    <row r="170" spans="1:30">
      <c r="A170" s="14">
        <v>166</v>
      </c>
      <c r="B170" s="23" t="s">
        <v>175</v>
      </c>
      <c r="C170" s="14" t="s">
        <v>195</v>
      </c>
      <c r="D170" s="16"/>
      <c r="E170" s="5">
        <v>60</v>
      </c>
      <c r="F170" s="5"/>
      <c r="G170" s="5"/>
      <c r="H170" s="5">
        <v>9</v>
      </c>
      <c r="I170" s="5"/>
      <c r="J170" s="5"/>
      <c r="K170" s="5"/>
      <c r="L170" s="5"/>
      <c r="M170" s="16"/>
      <c r="N170" s="16">
        <v>714</v>
      </c>
      <c r="O170" s="16"/>
      <c r="P170" s="24">
        <f t="shared" si="14"/>
        <v>783</v>
      </c>
      <c r="Q170" s="15">
        <v>70</v>
      </c>
      <c r="R170" s="15"/>
      <c r="S170" s="15">
        <v>80</v>
      </c>
      <c r="T170" s="15"/>
      <c r="U170" s="15">
        <v>23</v>
      </c>
      <c r="V170" s="15"/>
      <c r="W170" s="15"/>
      <c r="X170" s="15"/>
      <c r="Y170" s="15"/>
      <c r="Z170" s="15"/>
      <c r="AA170" s="15"/>
      <c r="AB170" s="15"/>
      <c r="AC170" s="15">
        <f t="shared" si="15"/>
        <v>173</v>
      </c>
      <c r="AD170" s="15">
        <f t="shared" si="16"/>
        <v>956</v>
      </c>
    </row>
    <row r="171" spans="1:30">
      <c r="A171" s="14">
        <v>167</v>
      </c>
      <c r="B171" s="23" t="s">
        <v>202</v>
      </c>
      <c r="C171" s="23" t="s">
        <v>164</v>
      </c>
      <c r="D171" s="16"/>
      <c r="E171" s="16">
        <v>40</v>
      </c>
      <c r="F171" s="16">
        <v>10</v>
      </c>
      <c r="G171" s="16">
        <v>200</v>
      </c>
      <c r="H171" s="16">
        <v>12</v>
      </c>
      <c r="I171" s="16">
        <v>162</v>
      </c>
      <c r="J171" s="16">
        <v>432</v>
      </c>
      <c r="K171" s="16"/>
      <c r="L171" s="16"/>
      <c r="M171" s="16">
        <v>80</v>
      </c>
      <c r="N171" s="24"/>
      <c r="O171" s="19"/>
      <c r="P171" s="25">
        <f>SUM(D171:O171)</f>
        <v>936</v>
      </c>
      <c r="Q171" s="26">
        <v>30</v>
      </c>
      <c r="R171" s="26"/>
      <c r="S171" s="26">
        <v>50</v>
      </c>
      <c r="T171" s="26"/>
      <c r="U171" s="26">
        <v>15</v>
      </c>
      <c r="V171" s="26"/>
      <c r="W171" s="26">
        <v>614</v>
      </c>
      <c r="X171" s="26"/>
      <c r="Y171" s="26"/>
      <c r="Z171" s="26">
        <v>160</v>
      </c>
      <c r="AA171" s="26">
        <v>155</v>
      </c>
      <c r="AB171" s="26"/>
      <c r="AC171" s="15">
        <f>SUM(Q171:AB171)</f>
        <v>1024</v>
      </c>
      <c r="AD171" s="15">
        <f t="shared" si="16"/>
        <v>1960</v>
      </c>
    </row>
    <row r="172" spans="1:30">
      <c r="A172" s="14">
        <v>168</v>
      </c>
      <c r="B172" s="23" t="s">
        <v>203</v>
      </c>
      <c r="C172" s="23" t="s">
        <v>165</v>
      </c>
      <c r="D172" s="16"/>
      <c r="E172" s="16">
        <v>30</v>
      </c>
      <c r="F172" s="16"/>
      <c r="G172" s="16"/>
      <c r="H172" s="16">
        <v>5</v>
      </c>
      <c r="I172" s="16">
        <v>240</v>
      </c>
      <c r="J172" s="16">
        <v>486</v>
      </c>
      <c r="K172" s="16"/>
      <c r="L172" s="16"/>
      <c r="M172" s="16">
        <v>70</v>
      </c>
      <c r="N172" s="24"/>
      <c r="O172" s="19"/>
      <c r="P172" s="25">
        <f t="shared" ref="P172:P183" si="17">SUM(D172:O172)</f>
        <v>831</v>
      </c>
      <c r="Q172" s="26">
        <v>30</v>
      </c>
      <c r="R172" s="26"/>
      <c r="S172" s="26">
        <v>30</v>
      </c>
      <c r="T172" s="26"/>
      <c r="U172" s="26"/>
      <c r="V172" s="26"/>
      <c r="W172" s="26">
        <v>864</v>
      </c>
      <c r="X172" s="26"/>
      <c r="Y172" s="26"/>
      <c r="Z172" s="26">
        <v>140</v>
      </c>
      <c r="AA172" s="26"/>
      <c r="AB172" s="26"/>
      <c r="AC172" s="15">
        <f t="shared" ref="AC172:AC183" si="18">SUM(Q172:AB172)</f>
        <v>1064</v>
      </c>
      <c r="AD172" s="15">
        <f t="shared" si="16"/>
        <v>1895</v>
      </c>
    </row>
    <row r="173" spans="1:30">
      <c r="A173" s="14">
        <v>169</v>
      </c>
      <c r="B173" s="23" t="s">
        <v>203</v>
      </c>
      <c r="C173" s="23" t="s">
        <v>166</v>
      </c>
      <c r="D173" s="16"/>
      <c r="E173" s="16">
        <v>40</v>
      </c>
      <c r="F173" s="16"/>
      <c r="G173" s="16"/>
      <c r="H173" s="16"/>
      <c r="I173" s="16">
        <v>384</v>
      </c>
      <c r="J173" s="16">
        <v>432</v>
      </c>
      <c r="K173" s="16"/>
      <c r="L173" s="16"/>
      <c r="M173" s="16">
        <v>90</v>
      </c>
      <c r="N173" s="24"/>
      <c r="O173" s="19"/>
      <c r="P173" s="25">
        <f t="shared" si="17"/>
        <v>946</v>
      </c>
      <c r="Q173" s="26">
        <v>30</v>
      </c>
      <c r="R173" s="26"/>
      <c r="S173" s="26">
        <v>70</v>
      </c>
      <c r="T173" s="26"/>
      <c r="U173" s="26">
        <v>1</v>
      </c>
      <c r="V173" s="26"/>
      <c r="W173" s="26">
        <v>984</v>
      </c>
      <c r="X173" s="26"/>
      <c r="Y173" s="26"/>
      <c r="Z173" s="26">
        <v>160</v>
      </c>
      <c r="AA173" s="26">
        <v>330</v>
      </c>
      <c r="AB173" s="26">
        <v>180</v>
      </c>
      <c r="AC173" s="15">
        <f t="shared" si="18"/>
        <v>1755</v>
      </c>
      <c r="AD173" s="15">
        <f t="shared" si="16"/>
        <v>2701</v>
      </c>
    </row>
    <row r="174" spans="1:30">
      <c r="A174" s="14">
        <v>170</v>
      </c>
      <c r="B174" s="23" t="s">
        <v>203</v>
      </c>
      <c r="C174" s="23" t="s">
        <v>167</v>
      </c>
      <c r="D174" s="16"/>
      <c r="E174" s="16">
        <v>40</v>
      </c>
      <c r="F174" s="16">
        <v>10</v>
      </c>
      <c r="G174" s="16"/>
      <c r="H174" s="16"/>
      <c r="I174" s="16">
        <v>162</v>
      </c>
      <c r="J174" s="16">
        <v>486</v>
      </c>
      <c r="K174" s="16"/>
      <c r="L174" s="16"/>
      <c r="M174" s="16">
        <v>80</v>
      </c>
      <c r="N174" s="24"/>
      <c r="O174" s="19">
        <v>90</v>
      </c>
      <c r="P174" s="25">
        <f t="shared" si="17"/>
        <v>868</v>
      </c>
      <c r="Q174" s="26">
        <v>30</v>
      </c>
      <c r="R174" s="26"/>
      <c r="S174" s="26">
        <v>40</v>
      </c>
      <c r="T174" s="26"/>
      <c r="U174" s="26">
        <v>8</v>
      </c>
      <c r="V174" s="26"/>
      <c r="W174" s="26">
        <v>739</v>
      </c>
      <c r="X174" s="26"/>
      <c r="Y174" s="26"/>
      <c r="Z174" s="26"/>
      <c r="AA174" s="26"/>
      <c r="AB174" s="26">
        <v>540</v>
      </c>
      <c r="AC174" s="15">
        <f t="shared" si="18"/>
        <v>1357</v>
      </c>
      <c r="AD174" s="15">
        <f t="shared" si="16"/>
        <v>2225</v>
      </c>
    </row>
    <row r="175" spans="1:30">
      <c r="A175" s="14">
        <v>171</v>
      </c>
      <c r="B175" s="23" t="s">
        <v>202</v>
      </c>
      <c r="C175" s="23" t="s">
        <v>168</v>
      </c>
      <c r="D175" s="16"/>
      <c r="E175" s="16">
        <v>30</v>
      </c>
      <c r="F175" s="16"/>
      <c r="G175" s="16"/>
      <c r="H175" s="16"/>
      <c r="I175" s="16">
        <v>162</v>
      </c>
      <c r="J175" s="16">
        <v>540</v>
      </c>
      <c r="K175" s="16"/>
      <c r="L175" s="16">
        <v>10</v>
      </c>
      <c r="M175" s="16">
        <v>90</v>
      </c>
      <c r="N175" s="24">
        <v>190</v>
      </c>
      <c r="O175" s="19"/>
      <c r="P175" s="25">
        <f t="shared" si="17"/>
        <v>1022</v>
      </c>
      <c r="Q175" s="26">
        <v>40</v>
      </c>
      <c r="R175" s="26"/>
      <c r="S175" s="26">
        <v>60</v>
      </c>
      <c r="T175" s="26"/>
      <c r="U175" s="26">
        <v>18</v>
      </c>
      <c r="V175" s="26"/>
      <c r="W175" s="26">
        <v>600</v>
      </c>
      <c r="X175" s="26"/>
      <c r="Y175" s="26"/>
      <c r="Z175" s="26">
        <v>160</v>
      </c>
      <c r="AA175" s="26">
        <v>190</v>
      </c>
      <c r="AB175" s="26"/>
      <c r="AC175" s="15">
        <f t="shared" si="18"/>
        <v>1068</v>
      </c>
      <c r="AD175" s="15">
        <f t="shared" si="16"/>
        <v>2090</v>
      </c>
    </row>
    <row r="176" spans="1:30">
      <c r="A176" s="14">
        <v>172</v>
      </c>
      <c r="B176" s="23" t="s">
        <v>204</v>
      </c>
      <c r="C176" s="23" t="s">
        <v>169</v>
      </c>
      <c r="D176" s="16"/>
      <c r="E176" s="16">
        <v>40</v>
      </c>
      <c r="F176" s="16"/>
      <c r="G176" s="16">
        <v>200</v>
      </c>
      <c r="H176" s="16">
        <v>13</v>
      </c>
      <c r="I176" s="16">
        <v>108</v>
      </c>
      <c r="J176" s="16">
        <v>324</v>
      </c>
      <c r="K176" s="16"/>
      <c r="L176" s="16"/>
      <c r="M176" s="16">
        <v>90</v>
      </c>
      <c r="N176" s="24">
        <v>200</v>
      </c>
      <c r="O176" s="19"/>
      <c r="P176" s="25">
        <f t="shared" si="17"/>
        <v>975</v>
      </c>
      <c r="Q176" s="26">
        <v>40</v>
      </c>
      <c r="R176" s="26"/>
      <c r="S176" s="26">
        <v>20</v>
      </c>
      <c r="T176" s="26"/>
      <c r="U176" s="26">
        <v>12</v>
      </c>
      <c r="V176" s="26"/>
      <c r="W176" s="26">
        <v>614</v>
      </c>
      <c r="X176" s="26"/>
      <c r="Y176" s="26"/>
      <c r="Z176" s="26">
        <v>170</v>
      </c>
      <c r="AA176" s="26">
        <v>190</v>
      </c>
      <c r="AB176" s="26">
        <v>180</v>
      </c>
      <c r="AC176" s="15">
        <f t="shared" si="18"/>
        <v>1226</v>
      </c>
      <c r="AD176" s="15">
        <f t="shared" si="16"/>
        <v>2201</v>
      </c>
    </row>
    <row r="177" spans="1:30">
      <c r="A177" s="14">
        <v>173</v>
      </c>
      <c r="B177" s="23" t="s">
        <v>204</v>
      </c>
      <c r="C177" s="23" t="s">
        <v>170</v>
      </c>
      <c r="D177" s="16"/>
      <c r="E177" s="16">
        <v>40</v>
      </c>
      <c r="F177" s="16"/>
      <c r="G177" s="16"/>
      <c r="H177" s="16">
        <v>7</v>
      </c>
      <c r="I177" s="16">
        <v>108</v>
      </c>
      <c r="J177" s="16">
        <v>432</v>
      </c>
      <c r="K177" s="16"/>
      <c r="L177" s="16"/>
      <c r="M177" s="16">
        <v>70</v>
      </c>
      <c r="N177" s="24">
        <v>354</v>
      </c>
      <c r="O177" s="19"/>
      <c r="P177" s="25">
        <f t="shared" si="17"/>
        <v>1011</v>
      </c>
      <c r="Q177" s="26">
        <v>30</v>
      </c>
      <c r="R177" s="26"/>
      <c r="S177" s="26">
        <v>30</v>
      </c>
      <c r="T177" s="26"/>
      <c r="U177" s="26">
        <v>4</v>
      </c>
      <c r="V177" s="26"/>
      <c r="W177" s="26">
        <v>672</v>
      </c>
      <c r="X177" s="26"/>
      <c r="Y177" s="26"/>
      <c r="Z177" s="26">
        <v>160</v>
      </c>
      <c r="AA177" s="26">
        <v>352</v>
      </c>
      <c r="AB177" s="26">
        <v>180</v>
      </c>
      <c r="AC177" s="15">
        <f t="shared" si="18"/>
        <v>1428</v>
      </c>
      <c r="AD177" s="15">
        <f t="shared" si="16"/>
        <v>2439</v>
      </c>
    </row>
    <row r="178" spans="1:30">
      <c r="A178" s="14">
        <v>174</v>
      </c>
      <c r="B178" s="23" t="s">
        <v>202</v>
      </c>
      <c r="C178" s="23" t="s">
        <v>171</v>
      </c>
      <c r="D178" s="16"/>
      <c r="E178" s="16">
        <v>10</v>
      </c>
      <c r="F178" s="16"/>
      <c r="G178" s="16"/>
      <c r="H178" s="16"/>
      <c r="I178" s="16"/>
      <c r="J178" s="16"/>
      <c r="K178" s="16"/>
      <c r="L178" s="16"/>
      <c r="M178" s="16"/>
      <c r="N178" s="24"/>
      <c r="O178" s="19">
        <v>90</v>
      </c>
      <c r="P178" s="25">
        <f t="shared" si="17"/>
        <v>100</v>
      </c>
      <c r="Q178" s="26">
        <v>40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>
        <v>240</v>
      </c>
      <c r="AC178" s="15">
        <f t="shared" si="18"/>
        <v>280</v>
      </c>
      <c r="AD178" s="15">
        <f t="shared" si="16"/>
        <v>380</v>
      </c>
    </row>
    <row r="179" spans="1:30">
      <c r="A179" s="14">
        <v>175</v>
      </c>
      <c r="B179" s="23" t="s">
        <v>203</v>
      </c>
      <c r="C179" s="23" t="s">
        <v>172</v>
      </c>
      <c r="D179" s="16"/>
      <c r="E179" s="16">
        <v>10</v>
      </c>
      <c r="F179" s="16"/>
      <c r="G179" s="16"/>
      <c r="H179" s="16"/>
      <c r="I179" s="16"/>
      <c r="J179" s="16"/>
      <c r="K179" s="16"/>
      <c r="L179" s="16"/>
      <c r="M179" s="16"/>
      <c r="N179" s="24"/>
      <c r="O179" s="19">
        <v>90</v>
      </c>
      <c r="P179" s="25">
        <f t="shared" si="17"/>
        <v>100</v>
      </c>
      <c r="Q179" s="26">
        <v>10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>
        <v>180</v>
      </c>
      <c r="AC179" s="15">
        <f t="shared" si="18"/>
        <v>190</v>
      </c>
      <c r="AD179" s="15">
        <f t="shared" si="16"/>
        <v>290</v>
      </c>
    </row>
    <row r="180" spans="1:30">
      <c r="A180" s="14">
        <v>176</v>
      </c>
      <c r="B180" s="23" t="s">
        <v>203</v>
      </c>
      <c r="C180" s="23" t="s">
        <v>173</v>
      </c>
      <c r="D180" s="16"/>
      <c r="E180" s="16">
        <v>80</v>
      </c>
      <c r="F180" s="16"/>
      <c r="G180" s="16"/>
      <c r="H180" s="16">
        <v>4</v>
      </c>
      <c r="I180" s="16"/>
      <c r="J180" s="16"/>
      <c r="K180" s="16"/>
      <c r="L180" s="16"/>
      <c r="M180" s="16"/>
      <c r="N180" s="24"/>
      <c r="O180" s="19">
        <v>90</v>
      </c>
      <c r="P180" s="25">
        <f t="shared" si="17"/>
        <v>174</v>
      </c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>
        <v>180</v>
      </c>
      <c r="AC180" s="15">
        <f t="shared" si="18"/>
        <v>180</v>
      </c>
      <c r="AD180" s="15">
        <f t="shared" si="16"/>
        <v>354</v>
      </c>
    </row>
    <row r="181" spans="1:30">
      <c r="A181" s="14">
        <v>177</v>
      </c>
      <c r="B181" s="23" t="s">
        <v>202</v>
      </c>
      <c r="C181" s="23" t="s">
        <v>174</v>
      </c>
      <c r="D181" s="16"/>
      <c r="E181" s="16">
        <v>40</v>
      </c>
      <c r="F181" s="16">
        <v>30</v>
      </c>
      <c r="G181" s="16"/>
      <c r="H181" s="16">
        <v>11</v>
      </c>
      <c r="I181" s="16">
        <v>324</v>
      </c>
      <c r="J181" s="16">
        <v>324</v>
      </c>
      <c r="K181" s="16"/>
      <c r="L181" s="16">
        <v>20</v>
      </c>
      <c r="M181" s="16">
        <v>80</v>
      </c>
      <c r="N181" s="24"/>
      <c r="O181" s="19"/>
      <c r="P181" s="25">
        <f t="shared" si="17"/>
        <v>829</v>
      </c>
      <c r="Q181" s="26">
        <v>50</v>
      </c>
      <c r="R181" s="26"/>
      <c r="S181" s="26">
        <v>30</v>
      </c>
      <c r="T181" s="26"/>
      <c r="U181" s="26"/>
      <c r="V181" s="26"/>
      <c r="W181" s="26"/>
      <c r="X181" s="26"/>
      <c r="Y181" s="26">
        <v>80</v>
      </c>
      <c r="Z181" s="26"/>
      <c r="AA181" s="26">
        <v>175</v>
      </c>
      <c r="AB181" s="26"/>
      <c r="AC181" s="15">
        <f t="shared" si="18"/>
        <v>335</v>
      </c>
      <c r="AD181" s="15">
        <f t="shared" si="16"/>
        <v>1164</v>
      </c>
    </row>
    <row r="182" spans="1:30">
      <c r="A182" s="14">
        <v>178</v>
      </c>
      <c r="B182" s="23" t="s">
        <v>202</v>
      </c>
      <c r="C182" s="23" t="s">
        <v>205</v>
      </c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5">
        <f t="shared" si="17"/>
        <v>0</v>
      </c>
      <c r="Q182" s="26">
        <v>30</v>
      </c>
      <c r="R182" s="26"/>
      <c r="S182" s="26"/>
      <c r="T182" s="26"/>
      <c r="U182" s="26">
        <v>4</v>
      </c>
      <c r="V182" s="26"/>
      <c r="W182" s="26">
        <v>600</v>
      </c>
      <c r="X182" s="26"/>
      <c r="Y182" s="26"/>
      <c r="Z182" s="26">
        <v>160</v>
      </c>
      <c r="AA182" s="26"/>
      <c r="AB182" s="26"/>
      <c r="AC182" s="15">
        <f t="shared" si="18"/>
        <v>794</v>
      </c>
      <c r="AD182" s="15">
        <f t="shared" si="16"/>
        <v>794</v>
      </c>
    </row>
    <row r="183" spans="1:30">
      <c r="A183" s="14">
        <v>179</v>
      </c>
      <c r="B183" s="23" t="s">
        <v>203</v>
      </c>
      <c r="C183" s="23" t="s">
        <v>206</v>
      </c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5">
        <f t="shared" si="17"/>
        <v>0</v>
      </c>
      <c r="Q183" s="26">
        <v>30</v>
      </c>
      <c r="R183" s="26"/>
      <c r="S183" s="26">
        <v>60</v>
      </c>
      <c r="T183" s="26"/>
      <c r="U183" s="26"/>
      <c r="V183" s="26"/>
      <c r="W183" s="26">
        <v>1085</v>
      </c>
      <c r="X183" s="26"/>
      <c r="Y183" s="26"/>
      <c r="Z183" s="26">
        <v>170</v>
      </c>
      <c r="AA183" s="26"/>
      <c r="AB183" s="26">
        <v>180</v>
      </c>
      <c r="AC183" s="15">
        <f t="shared" si="18"/>
        <v>1525</v>
      </c>
      <c r="AD183" s="15">
        <f>P183+AC183</f>
        <v>1525</v>
      </c>
    </row>
    <row r="184" spans="1:30">
      <c r="A184" s="14">
        <v>180</v>
      </c>
      <c r="B184" s="40" t="s">
        <v>207</v>
      </c>
      <c r="C184" s="41" t="s">
        <v>215</v>
      </c>
      <c r="D184" s="42"/>
      <c r="E184" s="42">
        <v>10</v>
      </c>
      <c r="F184" s="42">
        <v>60</v>
      </c>
      <c r="G184" s="42"/>
      <c r="H184" s="42">
        <v>78</v>
      </c>
      <c r="I184" s="42">
        <v>270</v>
      </c>
      <c r="J184" s="42">
        <v>522</v>
      </c>
      <c r="K184" s="42"/>
      <c r="L184" s="42">
        <v>70</v>
      </c>
      <c r="M184" s="43"/>
      <c r="N184" s="42">
        <v>110</v>
      </c>
      <c r="O184" s="44"/>
      <c r="P184" s="42">
        <f>D184+E184+F184+G184+H184+I184+J184+K184+L184+M184+N184+O184</f>
        <v>1120</v>
      </c>
      <c r="Q184" s="45">
        <v>0</v>
      </c>
      <c r="R184" s="45"/>
      <c r="S184" s="45"/>
      <c r="T184" s="45"/>
      <c r="U184" s="45">
        <v>0</v>
      </c>
      <c r="V184" s="21"/>
      <c r="W184" s="45"/>
      <c r="X184" s="45"/>
      <c r="Y184" s="45">
        <v>0</v>
      </c>
      <c r="Z184" s="45">
        <v>0</v>
      </c>
      <c r="AA184" s="45"/>
      <c r="AB184" s="45"/>
      <c r="AC184" s="46">
        <f t="shared" ref="AC184:AC215" si="19">Q184+R184+S184+T184+U184+W184+X184+Y184+Z184+AA184+AB184</f>
        <v>0</v>
      </c>
      <c r="AD184" s="15">
        <f t="shared" ref="AD184:AD246" si="20">P184+AC184</f>
        <v>1120</v>
      </c>
    </row>
    <row r="185" spans="1:30">
      <c r="A185" s="14">
        <v>181</v>
      </c>
      <c r="B185" s="40" t="s">
        <v>207</v>
      </c>
      <c r="C185" s="41" t="s">
        <v>216</v>
      </c>
      <c r="D185" s="42"/>
      <c r="E185" s="42">
        <v>20</v>
      </c>
      <c r="F185" s="42">
        <v>60</v>
      </c>
      <c r="G185" s="42"/>
      <c r="H185" s="42">
        <v>5</v>
      </c>
      <c r="I185" s="42">
        <v>108</v>
      </c>
      <c r="J185" s="42">
        <v>366</v>
      </c>
      <c r="K185" s="42"/>
      <c r="L185" s="42">
        <v>10</v>
      </c>
      <c r="M185" s="42"/>
      <c r="N185" s="42">
        <v>174</v>
      </c>
      <c r="O185" s="44"/>
      <c r="P185" s="42">
        <f t="shared" ref="P185:P247" si="21">D185+E185+F185+G185+H185+I185+J185+K185+L185+M185+N185+O185</f>
        <v>743</v>
      </c>
      <c r="Q185" s="45">
        <v>20</v>
      </c>
      <c r="R185" s="45"/>
      <c r="S185" s="45"/>
      <c r="T185" s="45"/>
      <c r="U185" s="45">
        <v>0</v>
      </c>
      <c r="V185" s="21"/>
      <c r="W185" s="45">
        <v>213.6</v>
      </c>
      <c r="X185" s="45"/>
      <c r="Y185" s="45">
        <v>0</v>
      </c>
      <c r="Z185" s="45">
        <v>0</v>
      </c>
      <c r="AA185" s="45">
        <v>15</v>
      </c>
      <c r="AB185" s="45"/>
      <c r="AC185" s="46">
        <f t="shared" si="19"/>
        <v>248.6</v>
      </c>
      <c r="AD185" s="15">
        <f t="shared" si="20"/>
        <v>991.6</v>
      </c>
    </row>
    <row r="186" spans="1:30">
      <c r="A186" s="14">
        <v>182</v>
      </c>
      <c r="B186" s="40" t="s">
        <v>207</v>
      </c>
      <c r="C186" s="41" t="s">
        <v>217</v>
      </c>
      <c r="D186" s="42"/>
      <c r="E186" s="42">
        <v>20</v>
      </c>
      <c r="F186" s="42"/>
      <c r="G186" s="42"/>
      <c r="H186" s="42"/>
      <c r="I186" s="42"/>
      <c r="J186" s="42"/>
      <c r="K186" s="42"/>
      <c r="L186" s="42"/>
      <c r="M186" s="42"/>
      <c r="N186" s="42"/>
      <c r="O186" s="44"/>
      <c r="P186" s="42">
        <f t="shared" si="21"/>
        <v>20</v>
      </c>
      <c r="Q186" s="45">
        <v>0</v>
      </c>
      <c r="R186" s="45"/>
      <c r="S186" s="45"/>
      <c r="T186" s="45"/>
      <c r="U186" s="45">
        <v>0</v>
      </c>
      <c r="V186" s="21"/>
      <c r="W186" s="45">
        <v>204</v>
      </c>
      <c r="X186" s="45"/>
      <c r="Y186" s="45">
        <v>0</v>
      </c>
      <c r="Z186" s="45">
        <v>0</v>
      </c>
      <c r="AA186" s="45"/>
      <c r="AB186" s="45"/>
      <c r="AC186" s="46">
        <f t="shared" si="19"/>
        <v>204</v>
      </c>
      <c r="AD186" s="15">
        <f t="shared" si="20"/>
        <v>224</v>
      </c>
    </row>
    <row r="187" spans="1:30">
      <c r="A187" s="14">
        <v>183</v>
      </c>
      <c r="B187" s="40" t="s">
        <v>207</v>
      </c>
      <c r="C187" s="41" t="s">
        <v>218</v>
      </c>
      <c r="D187" s="42"/>
      <c r="E187" s="42">
        <v>0</v>
      </c>
      <c r="F187" s="42"/>
      <c r="G187" s="42"/>
      <c r="H187" s="42"/>
      <c r="I187" s="42"/>
      <c r="J187" s="42"/>
      <c r="K187" s="42"/>
      <c r="L187" s="42"/>
      <c r="M187" s="42"/>
      <c r="N187" s="42"/>
      <c r="O187" s="44"/>
      <c r="P187" s="42">
        <v>0</v>
      </c>
      <c r="Q187" s="45">
        <v>0</v>
      </c>
      <c r="R187" s="45"/>
      <c r="S187" s="45"/>
      <c r="T187" s="45"/>
      <c r="U187" s="45">
        <v>0</v>
      </c>
      <c r="V187" s="21"/>
      <c r="W187" s="45">
        <v>220.8</v>
      </c>
      <c r="X187" s="45"/>
      <c r="Y187" s="45">
        <v>0</v>
      </c>
      <c r="Z187" s="45">
        <v>0</v>
      </c>
      <c r="AA187" s="45"/>
      <c r="AB187" s="45"/>
      <c r="AC187" s="46">
        <f t="shared" si="19"/>
        <v>220.8</v>
      </c>
      <c r="AD187" s="15">
        <f t="shared" si="20"/>
        <v>220.8</v>
      </c>
    </row>
    <row r="188" spans="1:30">
      <c r="A188" s="14">
        <v>184</v>
      </c>
      <c r="B188" s="40" t="s">
        <v>207</v>
      </c>
      <c r="C188" s="41" t="s">
        <v>219</v>
      </c>
      <c r="D188" s="42"/>
      <c r="E188" s="42">
        <v>20</v>
      </c>
      <c r="F188" s="42"/>
      <c r="G188" s="42"/>
      <c r="H188" s="42"/>
      <c r="I188" s="42"/>
      <c r="J188" s="42">
        <v>30</v>
      </c>
      <c r="K188" s="42"/>
      <c r="L188" s="42"/>
      <c r="M188" s="42"/>
      <c r="N188" s="42"/>
      <c r="O188" s="44"/>
      <c r="P188" s="42">
        <f t="shared" si="21"/>
        <v>50</v>
      </c>
      <c r="Q188" s="45">
        <v>20</v>
      </c>
      <c r="R188" s="45"/>
      <c r="S188" s="45"/>
      <c r="T188" s="45"/>
      <c r="U188" s="45">
        <v>0</v>
      </c>
      <c r="V188" s="21"/>
      <c r="W188" s="45"/>
      <c r="X188" s="45"/>
      <c r="Y188" s="45">
        <v>20</v>
      </c>
      <c r="Z188" s="45">
        <v>0</v>
      </c>
      <c r="AA188" s="45">
        <v>312</v>
      </c>
      <c r="AB188" s="45"/>
      <c r="AC188" s="46">
        <f t="shared" si="19"/>
        <v>352</v>
      </c>
      <c r="AD188" s="15">
        <f t="shared" si="20"/>
        <v>402</v>
      </c>
    </row>
    <row r="189" spans="1:30">
      <c r="A189" s="14">
        <v>185</v>
      </c>
      <c r="B189" s="40" t="s">
        <v>207</v>
      </c>
      <c r="C189" s="41" t="s">
        <v>208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>
        <v>328</v>
      </c>
      <c r="O189" s="44"/>
      <c r="P189" s="42">
        <f t="shared" si="21"/>
        <v>328</v>
      </c>
      <c r="Q189" s="45">
        <v>0</v>
      </c>
      <c r="R189" s="45"/>
      <c r="S189" s="45"/>
      <c r="T189" s="45"/>
      <c r="U189" s="45">
        <v>0</v>
      </c>
      <c r="V189" s="21"/>
      <c r="W189" s="45"/>
      <c r="X189" s="45"/>
      <c r="Y189" s="45">
        <v>0</v>
      </c>
      <c r="Z189" s="45">
        <v>0</v>
      </c>
      <c r="AA189" s="45">
        <v>334</v>
      </c>
      <c r="AB189" s="45"/>
      <c r="AC189" s="46">
        <f t="shared" si="19"/>
        <v>334</v>
      </c>
      <c r="AD189" s="15">
        <f t="shared" si="20"/>
        <v>662</v>
      </c>
    </row>
    <row r="190" spans="1:30">
      <c r="A190" s="14">
        <v>186</v>
      </c>
      <c r="B190" s="40" t="s">
        <v>207</v>
      </c>
      <c r="C190" s="41" t="s">
        <v>220</v>
      </c>
      <c r="D190" s="42"/>
      <c r="E190" s="42">
        <v>20</v>
      </c>
      <c r="F190" s="42"/>
      <c r="G190" s="42"/>
      <c r="H190" s="42"/>
      <c r="I190" s="42"/>
      <c r="J190" s="42">
        <v>30</v>
      </c>
      <c r="K190" s="42"/>
      <c r="L190" s="42"/>
      <c r="M190" s="42">
        <v>100</v>
      </c>
      <c r="N190" s="42"/>
      <c r="O190" s="44"/>
      <c r="P190" s="42">
        <f t="shared" si="21"/>
        <v>150</v>
      </c>
      <c r="Q190" s="45">
        <v>20</v>
      </c>
      <c r="R190" s="45"/>
      <c r="S190" s="45"/>
      <c r="T190" s="45"/>
      <c r="U190" s="45">
        <v>0</v>
      </c>
      <c r="V190" s="21"/>
      <c r="W190" s="45">
        <v>432</v>
      </c>
      <c r="X190" s="45"/>
      <c r="Y190" s="45">
        <v>0</v>
      </c>
      <c r="Z190" s="45">
        <v>160</v>
      </c>
      <c r="AA190" s="45"/>
      <c r="AB190" s="45"/>
      <c r="AC190" s="46">
        <f t="shared" si="19"/>
        <v>612</v>
      </c>
      <c r="AD190" s="15">
        <f t="shared" si="20"/>
        <v>762</v>
      </c>
    </row>
    <row r="191" spans="1:30">
      <c r="A191" s="14">
        <v>187</v>
      </c>
      <c r="B191" s="40" t="s">
        <v>207</v>
      </c>
      <c r="C191" s="41" t="s">
        <v>221</v>
      </c>
      <c r="D191" s="42"/>
      <c r="E191" s="42">
        <v>20</v>
      </c>
      <c r="F191" s="42"/>
      <c r="G191" s="42"/>
      <c r="H191" s="42"/>
      <c r="I191" s="42"/>
      <c r="J191" s="42"/>
      <c r="K191" s="42"/>
      <c r="L191" s="42"/>
      <c r="M191" s="42">
        <v>100</v>
      </c>
      <c r="N191" s="42">
        <v>336</v>
      </c>
      <c r="O191" s="44"/>
      <c r="P191" s="42">
        <f t="shared" si="21"/>
        <v>456</v>
      </c>
      <c r="Q191" s="45">
        <v>0</v>
      </c>
      <c r="R191" s="45"/>
      <c r="S191" s="45"/>
      <c r="T191" s="45"/>
      <c r="U191" s="45">
        <v>0</v>
      </c>
      <c r="V191" s="21"/>
      <c r="W191" s="45">
        <v>216</v>
      </c>
      <c r="X191" s="45"/>
      <c r="Y191" s="45">
        <v>0</v>
      </c>
      <c r="Z191" s="45">
        <v>160</v>
      </c>
      <c r="AA191" s="45">
        <v>42</v>
      </c>
      <c r="AB191" s="45"/>
      <c r="AC191" s="46">
        <f t="shared" si="19"/>
        <v>418</v>
      </c>
      <c r="AD191" s="15">
        <f t="shared" si="20"/>
        <v>874</v>
      </c>
    </row>
    <row r="192" spans="1:30">
      <c r="A192" s="14">
        <v>188</v>
      </c>
      <c r="B192" s="40" t="s">
        <v>207</v>
      </c>
      <c r="C192" s="41" t="s">
        <v>222</v>
      </c>
      <c r="D192" s="42"/>
      <c r="E192" s="42">
        <v>0</v>
      </c>
      <c r="F192" s="42">
        <v>200</v>
      </c>
      <c r="G192" s="42"/>
      <c r="H192" s="42"/>
      <c r="I192" s="42"/>
      <c r="J192" s="42"/>
      <c r="K192" s="42"/>
      <c r="L192" s="42"/>
      <c r="M192" s="42"/>
      <c r="N192" s="42"/>
      <c r="O192" s="44"/>
      <c r="P192" s="42">
        <f t="shared" si="21"/>
        <v>200</v>
      </c>
      <c r="Q192" s="45">
        <v>10</v>
      </c>
      <c r="R192" s="45"/>
      <c r="S192" s="45">
        <v>100</v>
      </c>
      <c r="T192" s="45"/>
      <c r="U192" s="45">
        <v>26</v>
      </c>
      <c r="V192" s="21"/>
      <c r="W192" s="45">
        <v>228</v>
      </c>
      <c r="X192" s="45"/>
      <c r="Y192" s="45">
        <v>0</v>
      </c>
      <c r="Z192" s="45">
        <v>0</v>
      </c>
      <c r="AA192" s="45"/>
      <c r="AB192" s="45"/>
      <c r="AC192" s="46">
        <f t="shared" si="19"/>
        <v>364</v>
      </c>
      <c r="AD192" s="15">
        <f t="shared" si="20"/>
        <v>564</v>
      </c>
    </row>
    <row r="193" spans="1:30">
      <c r="A193" s="14">
        <v>189</v>
      </c>
      <c r="B193" s="40" t="s">
        <v>207</v>
      </c>
      <c r="C193" s="41" t="s">
        <v>223</v>
      </c>
      <c r="D193" s="42"/>
      <c r="E193" s="42">
        <v>20</v>
      </c>
      <c r="F193" s="42"/>
      <c r="G193" s="42"/>
      <c r="H193" s="42"/>
      <c r="I193" s="42"/>
      <c r="J193" s="42"/>
      <c r="K193" s="42"/>
      <c r="L193" s="42"/>
      <c r="M193" s="42">
        <v>70</v>
      </c>
      <c r="N193" s="42"/>
      <c r="O193" s="44"/>
      <c r="P193" s="42">
        <f t="shared" si="21"/>
        <v>90</v>
      </c>
      <c r="Q193" s="45">
        <v>0</v>
      </c>
      <c r="R193" s="45"/>
      <c r="S193" s="45">
        <v>50</v>
      </c>
      <c r="T193" s="45"/>
      <c r="U193" s="45">
        <v>0</v>
      </c>
      <c r="V193" s="21"/>
      <c r="W193" s="45">
        <v>216</v>
      </c>
      <c r="X193" s="45"/>
      <c r="Y193" s="45">
        <v>20</v>
      </c>
      <c r="Z193" s="45">
        <v>160</v>
      </c>
      <c r="AA193" s="45"/>
      <c r="AB193" s="45"/>
      <c r="AC193" s="46">
        <f t="shared" si="19"/>
        <v>446</v>
      </c>
      <c r="AD193" s="15">
        <f t="shared" si="20"/>
        <v>536</v>
      </c>
    </row>
    <row r="194" spans="1:30">
      <c r="A194" s="14">
        <v>190</v>
      </c>
      <c r="B194" s="40" t="s">
        <v>207</v>
      </c>
      <c r="C194" s="41" t="s">
        <v>224</v>
      </c>
      <c r="D194" s="42"/>
      <c r="E194" s="42">
        <v>20</v>
      </c>
      <c r="F194" s="42"/>
      <c r="G194" s="42"/>
      <c r="H194" s="42"/>
      <c r="I194" s="42"/>
      <c r="J194" s="42">
        <v>486</v>
      </c>
      <c r="K194" s="42"/>
      <c r="L194" s="42"/>
      <c r="M194" s="42"/>
      <c r="N194" s="42"/>
      <c r="O194" s="44"/>
      <c r="P194" s="42">
        <f t="shared" si="21"/>
        <v>506</v>
      </c>
      <c r="Q194" s="45">
        <v>30</v>
      </c>
      <c r="R194" s="45"/>
      <c r="S194" s="45"/>
      <c r="T194" s="45"/>
      <c r="U194" s="45">
        <v>14</v>
      </c>
      <c r="V194" s="21"/>
      <c r="W194" s="45">
        <v>883.2</v>
      </c>
      <c r="X194" s="45"/>
      <c r="Y194" s="45"/>
      <c r="Z194" s="45">
        <v>0</v>
      </c>
      <c r="AA194" s="45"/>
      <c r="AB194" s="45"/>
      <c r="AC194" s="46">
        <f t="shared" si="19"/>
        <v>927.2</v>
      </c>
      <c r="AD194" s="15">
        <f t="shared" si="20"/>
        <v>1433.2</v>
      </c>
    </row>
    <row r="195" spans="1:30">
      <c r="A195" s="14">
        <v>191</v>
      </c>
      <c r="B195" s="40" t="s">
        <v>207</v>
      </c>
      <c r="C195" s="41" t="s">
        <v>225</v>
      </c>
      <c r="D195" s="42"/>
      <c r="E195" s="42">
        <v>0</v>
      </c>
      <c r="F195" s="42"/>
      <c r="G195" s="42"/>
      <c r="H195" s="42"/>
      <c r="I195" s="42"/>
      <c r="J195" s="42">
        <v>198</v>
      </c>
      <c r="K195" s="42"/>
      <c r="L195" s="42"/>
      <c r="M195" s="42"/>
      <c r="N195" s="42"/>
      <c r="O195" s="44"/>
      <c r="P195" s="42">
        <f t="shared" si="21"/>
        <v>198</v>
      </c>
      <c r="Q195" s="45">
        <v>40</v>
      </c>
      <c r="R195" s="45"/>
      <c r="S195" s="45"/>
      <c r="T195" s="45"/>
      <c r="U195" s="45">
        <v>0</v>
      </c>
      <c r="V195" s="21"/>
      <c r="W195" s="45"/>
      <c r="X195" s="45"/>
      <c r="Y195" s="45"/>
      <c r="Z195" s="45">
        <v>0</v>
      </c>
      <c r="AA195" s="45"/>
      <c r="AB195" s="45"/>
      <c r="AC195" s="46">
        <f t="shared" si="19"/>
        <v>40</v>
      </c>
      <c r="AD195" s="15">
        <f t="shared" si="20"/>
        <v>238</v>
      </c>
    </row>
    <row r="196" spans="1:30">
      <c r="A196" s="14">
        <v>192</v>
      </c>
      <c r="B196" s="40" t="s">
        <v>207</v>
      </c>
      <c r="C196" s="41" t="s">
        <v>226</v>
      </c>
      <c r="D196" s="42"/>
      <c r="E196" s="42">
        <v>20</v>
      </c>
      <c r="F196" s="42"/>
      <c r="G196" s="42"/>
      <c r="H196" s="42"/>
      <c r="I196" s="42"/>
      <c r="J196" s="42">
        <v>36</v>
      </c>
      <c r="K196" s="42"/>
      <c r="L196" s="42"/>
      <c r="M196" s="42"/>
      <c r="N196" s="42"/>
      <c r="O196" s="44"/>
      <c r="P196" s="42">
        <f t="shared" si="21"/>
        <v>56</v>
      </c>
      <c r="Q196" s="45">
        <v>0</v>
      </c>
      <c r="R196" s="45"/>
      <c r="S196" s="45"/>
      <c r="T196" s="45"/>
      <c r="U196" s="45">
        <v>0</v>
      </c>
      <c r="V196" s="21"/>
      <c r="W196" s="45">
        <v>228</v>
      </c>
      <c r="X196" s="45"/>
      <c r="Y196" s="45"/>
      <c r="Z196" s="45">
        <v>0</v>
      </c>
      <c r="AA196" s="45"/>
      <c r="AB196" s="45"/>
      <c r="AC196" s="46">
        <f t="shared" si="19"/>
        <v>228</v>
      </c>
      <c r="AD196" s="15">
        <f t="shared" si="20"/>
        <v>284</v>
      </c>
    </row>
    <row r="197" spans="1:30">
      <c r="A197" s="14">
        <v>193</v>
      </c>
      <c r="B197" s="40" t="s">
        <v>207</v>
      </c>
      <c r="C197" s="41" t="s">
        <v>227</v>
      </c>
      <c r="D197" s="42"/>
      <c r="E197" s="42">
        <v>20</v>
      </c>
      <c r="F197" s="42">
        <v>40</v>
      </c>
      <c r="G197" s="42"/>
      <c r="H197" s="42">
        <v>115</v>
      </c>
      <c r="I197" s="42"/>
      <c r="J197" s="42">
        <v>180</v>
      </c>
      <c r="K197" s="42"/>
      <c r="L197" s="42">
        <v>20</v>
      </c>
      <c r="M197" s="42"/>
      <c r="N197" s="42"/>
      <c r="O197" s="44"/>
      <c r="P197" s="42">
        <f t="shared" si="21"/>
        <v>375</v>
      </c>
      <c r="Q197" s="45">
        <v>0</v>
      </c>
      <c r="R197" s="45"/>
      <c r="S197" s="45"/>
      <c r="T197" s="45"/>
      <c r="U197" s="45">
        <v>7</v>
      </c>
      <c r="V197" s="21"/>
      <c r="W197" s="45">
        <v>429.6</v>
      </c>
      <c r="X197" s="45"/>
      <c r="Y197" s="45"/>
      <c r="Z197" s="45">
        <v>0</v>
      </c>
      <c r="AA197" s="45">
        <v>145</v>
      </c>
      <c r="AB197" s="45"/>
      <c r="AC197" s="46">
        <f t="shared" si="19"/>
        <v>581.6</v>
      </c>
      <c r="AD197" s="15">
        <f t="shared" si="20"/>
        <v>956.6</v>
      </c>
    </row>
    <row r="198" spans="1:30">
      <c r="A198" s="14">
        <v>194</v>
      </c>
      <c r="B198" s="40" t="s">
        <v>207</v>
      </c>
      <c r="C198" s="41" t="s">
        <v>228</v>
      </c>
      <c r="D198" s="42"/>
      <c r="E198" s="42">
        <v>0</v>
      </c>
      <c r="F198" s="42"/>
      <c r="G198" s="42"/>
      <c r="H198" s="42"/>
      <c r="I198" s="42"/>
      <c r="J198" s="42"/>
      <c r="K198" s="42"/>
      <c r="L198" s="42"/>
      <c r="M198" s="42"/>
      <c r="N198" s="42"/>
      <c r="O198" s="44"/>
      <c r="P198" s="42">
        <f t="shared" si="21"/>
        <v>0</v>
      </c>
      <c r="Q198" s="45">
        <v>0</v>
      </c>
      <c r="R198" s="45"/>
      <c r="S198" s="45"/>
      <c r="T198" s="45"/>
      <c r="U198" s="45">
        <v>0</v>
      </c>
      <c r="V198" s="21"/>
      <c r="W198" s="45">
        <v>228</v>
      </c>
      <c r="X198" s="45"/>
      <c r="Y198" s="45"/>
      <c r="Z198" s="45">
        <v>0</v>
      </c>
      <c r="AA198" s="45"/>
      <c r="AB198" s="45"/>
      <c r="AC198" s="46">
        <f t="shared" si="19"/>
        <v>228</v>
      </c>
      <c r="AD198" s="15">
        <f t="shared" si="20"/>
        <v>228</v>
      </c>
    </row>
    <row r="199" spans="1:30">
      <c r="A199" s="14">
        <v>195</v>
      </c>
      <c r="B199" s="40" t="s">
        <v>207</v>
      </c>
      <c r="C199" s="41" t="s">
        <v>229</v>
      </c>
      <c r="D199" s="42"/>
      <c r="E199" s="42">
        <v>20</v>
      </c>
      <c r="F199" s="42"/>
      <c r="G199" s="42"/>
      <c r="H199" s="42"/>
      <c r="I199" s="42"/>
      <c r="J199" s="42"/>
      <c r="K199" s="42"/>
      <c r="L199" s="42"/>
      <c r="M199" s="42"/>
      <c r="N199" s="42"/>
      <c r="O199" s="44"/>
      <c r="P199" s="42">
        <f t="shared" si="21"/>
        <v>20</v>
      </c>
      <c r="Q199" s="45">
        <v>0</v>
      </c>
      <c r="R199" s="45"/>
      <c r="S199" s="45"/>
      <c r="T199" s="45"/>
      <c r="U199" s="45">
        <v>0</v>
      </c>
      <c r="V199" s="21"/>
      <c r="W199" s="45">
        <v>448.8</v>
      </c>
      <c r="X199" s="45"/>
      <c r="Y199" s="45"/>
      <c r="Z199" s="45">
        <v>0</v>
      </c>
      <c r="AA199" s="45"/>
      <c r="AB199" s="45"/>
      <c r="AC199" s="46">
        <f t="shared" si="19"/>
        <v>448.8</v>
      </c>
      <c r="AD199" s="15">
        <f t="shared" si="20"/>
        <v>468.8</v>
      </c>
    </row>
    <row r="200" spans="1:30">
      <c r="A200" s="14">
        <v>196</v>
      </c>
      <c r="B200" s="40" t="s">
        <v>207</v>
      </c>
      <c r="C200" s="47" t="s">
        <v>209</v>
      </c>
      <c r="D200" s="42"/>
      <c r="E200" s="42">
        <v>20</v>
      </c>
      <c r="F200" s="42"/>
      <c r="G200" s="42"/>
      <c r="H200" s="42"/>
      <c r="I200" s="42"/>
      <c r="J200" s="42"/>
      <c r="K200" s="42"/>
      <c r="L200" s="42">
        <v>20</v>
      </c>
      <c r="M200" s="42"/>
      <c r="N200" s="42"/>
      <c r="O200" s="44"/>
      <c r="P200" s="42">
        <f t="shared" si="21"/>
        <v>40</v>
      </c>
      <c r="Q200" s="45">
        <v>20</v>
      </c>
      <c r="R200" s="45"/>
      <c r="S200" s="45"/>
      <c r="T200" s="45"/>
      <c r="U200" s="45">
        <v>0</v>
      </c>
      <c r="V200" s="21"/>
      <c r="W200" s="45"/>
      <c r="X200" s="45"/>
      <c r="Y200" s="45"/>
      <c r="Z200" s="45">
        <v>0</v>
      </c>
      <c r="AA200" s="45">
        <v>143</v>
      </c>
      <c r="AB200" s="45"/>
      <c r="AC200" s="46">
        <f t="shared" si="19"/>
        <v>163</v>
      </c>
      <c r="AD200" s="15">
        <f t="shared" si="20"/>
        <v>203</v>
      </c>
    </row>
    <row r="201" spans="1:30">
      <c r="A201" s="14">
        <v>197</v>
      </c>
      <c r="B201" s="40" t="s">
        <v>207</v>
      </c>
      <c r="C201" s="41" t="s">
        <v>230</v>
      </c>
      <c r="D201" s="42"/>
      <c r="E201" s="42">
        <v>20</v>
      </c>
      <c r="F201" s="42"/>
      <c r="G201" s="42"/>
      <c r="H201" s="42"/>
      <c r="I201" s="42"/>
      <c r="J201" s="42"/>
      <c r="K201" s="42"/>
      <c r="L201" s="42"/>
      <c r="M201" s="42">
        <v>100</v>
      </c>
      <c r="N201" s="42">
        <v>356</v>
      </c>
      <c r="O201" s="44"/>
      <c r="P201" s="42">
        <f t="shared" si="21"/>
        <v>476</v>
      </c>
      <c r="Q201" s="45">
        <v>0</v>
      </c>
      <c r="R201" s="45"/>
      <c r="S201" s="45"/>
      <c r="T201" s="45"/>
      <c r="U201" s="45">
        <v>0</v>
      </c>
      <c r="V201" s="21"/>
      <c r="W201" s="45">
        <v>360</v>
      </c>
      <c r="X201" s="45"/>
      <c r="Y201" s="45"/>
      <c r="Z201" s="45">
        <v>160</v>
      </c>
      <c r="AA201" s="45">
        <v>28</v>
      </c>
      <c r="AB201" s="45"/>
      <c r="AC201" s="46">
        <f t="shared" si="19"/>
        <v>548</v>
      </c>
      <c r="AD201" s="15">
        <f t="shared" si="20"/>
        <v>1024</v>
      </c>
    </row>
    <row r="202" spans="1:30">
      <c r="A202" s="14">
        <v>198</v>
      </c>
      <c r="B202" s="40" t="s">
        <v>207</v>
      </c>
      <c r="C202" s="41" t="s">
        <v>231</v>
      </c>
      <c r="D202" s="42"/>
      <c r="E202" s="42">
        <v>20</v>
      </c>
      <c r="F202" s="42"/>
      <c r="G202" s="42"/>
      <c r="H202" s="42"/>
      <c r="I202" s="42"/>
      <c r="J202" s="42"/>
      <c r="K202" s="42"/>
      <c r="L202" s="42"/>
      <c r="M202" s="42"/>
      <c r="N202" s="42"/>
      <c r="O202" s="44"/>
      <c r="P202" s="42">
        <f t="shared" si="21"/>
        <v>20</v>
      </c>
      <c r="Q202" s="45">
        <v>0</v>
      </c>
      <c r="R202" s="45"/>
      <c r="S202" s="45"/>
      <c r="T202" s="45"/>
      <c r="U202" s="45">
        <v>0</v>
      </c>
      <c r="V202" s="21"/>
      <c r="W202" s="45"/>
      <c r="X202" s="45"/>
      <c r="Y202" s="45"/>
      <c r="Z202" s="45">
        <v>0</v>
      </c>
      <c r="AA202" s="45"/>
      <c r="AB202" s="45"/>
      <c r="AC202" s="46">
        <f t="shared" si="19"/>
        <v>0</v>
      </c>
      <c r="AD202" s="15">
        <f t="shared" si="20"/>
        <v>20</v>
      </c>
    </row>
    <row r="203" spans="1:30">
      <c r="A203" s="14">
        <v>199</v>
      </c>
      <c r="B203" s="40" t="s">
        <v>207</v>
      </c>
      <c r="C203" s="41" t="s">
        <v>232</v>
      </c>
      <c r="D203" s="42"/>
      <c r="E203" s="42">
        <v>20</v>
      </c>
      <c r="F203" s="42"/>
      <c r="G203" s="42"/>
      <c r="H203" s="42"/>
      <c r="I203" s="42"/>
      <c r="J203" s="42">
        <v>90</v>
      </c>
      <c r="K203" s="42"/>
      <c r="L203" s="42"/>
      <c r="M203" s="42"/>
      <c r="N203" s="42">
        <v>149</v>
      </c>
      <c r="O203" s="44"/>
      <c r="P203" s="42">
        <f t="shared" si="21"/>
        <v>259</v>
      </c>
      <c r="Q203" s="45">
        <v>0</v>
      </c>
      <c r="R203" s="45"/>
      <c r="S203" s="45"/>
      <c r="T203" s="45"/>
      <c r="U203" s="45">
        <v>0</v>
      </c>
      <c r="V203" s="21"/>
      <c r="W203" s="45">
        <v>420</v>
      </c>
      <c r="X203" s="45"/>
      <c r="Y203" s="45"/>
      <c r="Z203" s="45">
        <v>0</v>
      </c>
      <c r="AA203" s="45">
        <v>16</v>
      </c>
      <c r="AB203" s="45"/>
      <c r="AC203" s="46">
        <f t="shared" si="19"/>
        <v>436</v>
      </c>
      <c r="AD203" s="15">
        <f t="shared" si="20"/>
        <v>695</v>
      </c>
    </row>
    <row r="204" spans="1:30">
      <c r="A204" s="14">
        <v>200</v>
      </c>
      <c r="B204" s="40" t="s">
        <v>207</v>
      </c>
      <c r="C204" s="41" t="s">
        <v>210</v>
      </c>
      <c r="D204" s="42"/>
      <c r="E204" s="42">
        <v>20</v>
      </c>
      <c r="F204" s="42"/>
      <c r="G204" s="42"/>
      <c r="H204" s="42"/>
      <c r="I204" s="42"/>
      <c r="J204" s="42">
        <v>150</v>
      </c>
      <c r="K204" s="42"/>
      <c r="L204" s="42"/>
      <c r="M204" s="42">
        <v>100</v>
      </c>
      <c r="N204" s="42"/>
      <c r="O204" s="44"/>
      <c r="P204" s="42">
        <f t="shared" si="21"/>
        <v>270</v>
      </c>
      <c r="Q204" s="45">
        <v>0</v>
      </c>
      <c r="R204" s="45"/>
      <c r="S204" s="45"/>
      <c r="T204" s="45"/>
      <c r="U204" s="45">
        <v>0</v>
      </c>
      <c r="V204" s="21"/>
      <c r="W204" s="45"/>
      <c r="X204" s="45"/>
      <c r="Y204" s="45"/>
      <c r="Z204" s="45">
        <v>160</v>
      </c>
      <c r="AA204" s="45"/>
      <c r="AB204" s="45"/>
      <c r="AC204" s="46">
        <f t="shared" si="19"/>
        <v>160</v>
      </c>
      <c r="AD204" s="15">
        <f t="shared" si="20"/>
        <v>430</v>
      </c>
    </row>
    <row r="205" spans="1:30">
      <c r="A205" s="14">
        <v>201</v>
      </c>
      <c r="B205" s="40" t="s">
        <v>207</v>
      </c>
      <c r="C205" s="41" t="s">
        <v>233</v>
      </c>
      <c r="D205" s="42"/>
      <c r="E205" s="42">
        <v>20</v>
      </c>
      <c r="F205" s="42"/>
      <c r="G205" s="42"/>
      <c r="H205" s="42"/>
      <c r="I205" s="42"/>
      <c r="J205" s="42">
        <v>150</v>
      </c>
      <c r="K205" s="42"/>
      <c r="L205" s="42"/>
      <c r="M205" s="42"/>
      <c r="N205" s="42"/>
      <c r="O205" s="44"/>
      <c r="P205" s="42">
        <f t="shared" si="21"/>
        <v>170</v>
      </c>
      <c r="Q205" s="45">
        <v>0</v>
      </c>
      <c r="R205" s="45"/>
      <c r="S205" s="45"/>
      <c r="T205" s="45"/>
      <c r="U205" s="45">
        <v>0</v>
      </c>
      <c r="V205" s="21"/>
      <c r="W205" s="45"/>
      <c r="X205" s="45"/>
      <c r="Y205" s="45"/>
      <c r="Z205" s="45">
        <v>0</v>
      </c>
      <c r="AA205" s="45"/>
      <c r="AB205" s="45"/>
      <c r="AC205" s="46">
        <f t="shared" si="19"/>
        <v>0</v>
      </c>
      <c r="AD205" s="15">
        <f t="shared" si="20"/>
        <v>170</v>
      </c>
    </row>
    <row r="206" spans="1:30">
      <c r="A206" s="14">
        <v>202</v>
      </c>
      <c r="B206" s="40" t="s">
        <v>207</v>
      </c>
      <c r="C206" s="41" t="s">
        <v>234</v>
      </c>
      <c r="D206" s="42"/>
      <c r="E206" s="42">
        <v>10</v>
      </c>
      <c r="F206" s="42"/>
      <c r="G206" s="42"/>
      <c r="H206" s="42"/>
      <c r="I206" s="42"/>
      <c r="J206" s="42"/>
      <c r="K206" s="42"/>
      <c r="L206" s="42">
        <v>30</v>
      </c>
      <c r="M206" s="42"/>
      <c r="N206" s="42"/>
      <c r="O206" s="44"/>
      <c r="P206" s="42">
        <f t="shared" si="21"/>
        <v>40</v>
      </c>
      <c r="Q206" s="45">
        <v>20</v>
      </c>
      <c r="R206" s="45"/>
      <c r="S206" s="45">
        <v>100</v>
      </c>
      <c r="T206" s="45"/>
      <c r="U206" s="45">
        <v>26</v>
      </c>
      <c r="V206" s="21"/>
      <c r="W206" s="45">
        <v>228</v>
      </c>
      <c r="X206" s="45"/>
      <c r="Y206" s="45"/>
      <c r="Z206" s="45">
        <v>0</v>
      </c>
      <c r="AA206" s="45"/>
      <c r="AB206" s="45"/>
      <c r="AC206" s="46">
        <f t="shared" si="19"/>
        <v>374</v>
      </c>
      <c r="AD206" s="15">
        <f t="shared" si="20"/>
        <v>414</v>
      </c>
    </row>
    <row r="207" spans="1:30">
      <c r="A207" s="14">
        <v>203</v>
      </c>
      <c r="B207" s="40" t="s">
        <v>207</v>
      </c>
      <c r="C207" s="41" t="s">
        <v>235</v>
      </c>
      <c r="D207" s="42"/>
      <c r="E207" s="42">
        <v>20</v>
      </c>
      <c r="F207" s="42"/>
      <c r="G207" s="42"/>
      <c r="H207" s="42"/>
      <c r="I207" s="42"/>
      <c r="J207" s="42">
        <v>198</v>
      </c>
      <c r="K207" s="42"/>
      <c r="L207" s="42"/>
      <c r="M207" s="42"/>
      <c r="N207" s="42"/>
      <c r="O207" s="44"/>
      <c r="P207" s="42">
        <f t="shared" si="21"/>
        <v>218</v>
      </c>
      <c r="Q207" s="45">
        <v>40</v>
      </c>
      <c r="R207" s="45"/>
      <c r="S207" s="45"/>
      <c r="T207" s="45"/>
      <c r="U207" s="45">
        <v>0</v>
      </c>
      <c r="V207" s="21"/>
      <c r="W207" s="45">
        <v>180</v>
      </c>
      <c r="X207" s="45"/>
      <c r="Y207" s="45">
        <v>20</v>
      </c>
      <c r="Z207" s="45">
        <v>0</v>
      </c>
      <c r="AA207" s="45">
        <v>215</v>
      </c>
      <c r="AB207" s="45"/>
      <c r="AC207" s="46">
        <f t="shared" si="19"/>
        <v>455</v>
      </c>
      <c r="AD207" s="15">
        <f t="shared" si="20"/>
        <v>673</v>
      </c>
    </row>
    <row r="208" spans="1:30">
      <c r="A208" s="14">
        <v>204</v>
      </c>
      <c r="B208" s="40" t="s">
        <v>207</v>
      </c>
      <c r="C208" s="41" t="s">
        <v>236</v>
      </c>
      <c r="D208" s="42"/>
      <c r="E208" s="42">
        <v>20</v>
      </c>
      <c r="F208" s="42"/>
      <c r="G208" s="42"/>
      <c r="H208" s="42"/>
      <c r="I208" s="42"/>
      <c r="J208" s="42"/>
      <c r="K208" s="42"/>
      <c r="L208" s="42"/>
      <c r="M208" s="42"/>
      <c r="N208" s="42"/>
      <c r="O208" s="44"/>
      <c r="P208" s="42">
        <f t="shared" si="21"/>
        <v>20</v>
      </c>
      <c r="Q208" s="45">
        <v>0</v>
      </c>
      <c r="R208" s="45"/>
      <c r="S208" s="45"/>
      <c r="T208" s="45"/>
      <c r="U208" s="45">
        <v>0</v>
      </c>
      <c r="V208" s="21"/>
      <c r="W208" s="45">
        <v>180</v>
      </c>
      <c r="X208" s="45"/>
      <c r="Y208" s="45"/>
      <c r="Z208" s="45">
        <v>0</v>
      </c>
      <c r="AA208" s="45">
        <v>135</v>
      </c>
      <c r="AB208" s="45"/>
      <c r="AC208" s="46">
        <f t="shared" si="19"/>
        <v>315</v>
      </c>
      <c r="AD208" s="15">
        <f t="shared" si="20"/>
        <v>335</v>
      </c>
    </row>
    <row r="209" spans="1:30">
      <c r="A209" s="14">
        <v>205</v>
      </c>
      <c r="B209" s="40" t="s">
        <v>207</v>
      </c>
      <c r="C209" s="41" t="s">
        <v>237</v>
      </c>
      <c r="D209" s="42"/>
      <c r="E209" s="42">
        <v>20</v>
      </c>
      <c r="F209" s="42"/>
      <c r="G209" s="42"/>
      <c r="H209" s="42"/>
      <c r="I209" s="42"/>
      <c r="J209" s="42"/>
      <c r="K209" s="42"/>
      <c r="L209" s="42"/>
      <c r="M209" s="42"/>
      <c r="N209" s="42"/>
      <c r="O209" s="44">
        <v>90</v>
      </c>
      <c r="P209" s="42">
        <f t="shared" si="21"/>
        <v>110</v>
      </c>
      <c r="Q209" s="45">
        <v>20</v>
      </c>
      <c r="R209" s="45"/>
      <c r="S209" s="45"/>
      <c r="T209" s="45"/>
      <c r="U209" s="45">
        <v>0</v>
      </c>
      <c r="V209" s="21"/>
      <c r="W209" s="45">
        <v>216</v>
      </c>
      <c r="X209" s="45"/>
      <c r="Y209" s="45"/>
      <c r="Z209" s="45">
        <v>0</v>
      </c>
      <c r="AA209" s="45"/>
      <c r="AB209" s="45">
        <v>300</v>
      </c>
      <c r="AC209" s="46">
        <f t="shared" si="19"/>
        <v>536</v>
      </c>
      <c r="AD209" s="15">
        <f t="shared" si="20"/>
        <v>646</v>
      </c>
    </row>
    <row r="210" spans="1:30">
      <c r="A210" s="14">
        <v>206</v>
      </c>
      <c r="B210" s="40" t="s">
        <v>207</v>
      </c>
      <c r="C210" s="41" t="s">
        <v>238</v>
      </c>
      <c r="D210" s="42"/>
      <c r="E210" s="42">
        <v>20</v>
      </c>
      <c r="F210" s="42"/>
      <c r="G210" s="42"/>
      <c r="H210" s="42"/>
      <c r="I210" s="42"/>
      <c r="J210" s="42">
        <v>48</v>
      </c>
      <c r="K210" s="42"/>
      <c r="L210" s="42"/>
      <c r="M210" s="42"/>
      <c r="N210" s="42">
        <v>145</v>
      </c>
      <c r="O210" s="44"/>
      <c r="P210" s="42">
        <f t="shared" si="21"/>
        <v>213</v>
      </c>
      <c r="Q210" s="45">
        <v>30</v>
      </c>
      <c r="R210" s="45"/>
      <c r="S210" s="45"/>
      <c r="T210" s="45"/>
      <c r="U210" s="45">
        <v>0</v>
      </c>
      <c r="V210" s="21"/>
      <c r="W210" s="45">
        <v>441.6</v>
      </c>
      <c r="X210" s="45"/>
      <c r="Y210" s="45"/>
      <c r="Z210" s="45">
        <v>0</v>
      </c>
      <c r="AA210" s="45">
        <v>149</v>
      </c>
      <c r="AB210" s="45"/>
      <c r="AC210" s="46">
        <f t="shared" si="19"/>
        <v>620.6</v>
      </c>
      <c r="AD210" s="15">
        <f t="shared" si="20"/>
        <v>833.6</v>
      </c>
    </row>
    <row r="211" spans="1:30">
      <c r="A211" s="14">
        <v>207</v>
      </c>
      <c r="B211" s="40" t="s">
        <v>207</v>
      </c>
      <c r="C211" s="41" t="s">
        <v>239</v>
      </c>
      <c r="D211" s="42"/>
      <c r="E211" s="42">
        <v>20</v>
      </c>
      <c r="F211" s="42"/>
      <c r="G211" s="42"/>
      <c r="H211" s="42"/>
      <c r="I211" s="42"/>
      <c r="J211" s="42">
        <v>432</v>
      </c>
      <c r="K211" s="42"/>
      <c r="L211" s="42"/>
      <c r="M211" s="42"/>
      <c r="N211" s="42"/>
      <c r="O211" s="44"/>
      <c r="P211" s="42">
        <f t="shared" si="21"/>
        <v>452</v>
      </c>
      <c r="Q211" s="45">
        <v>0</v>
      </c>
      <c r="R211" s="45"/>
      <c r="S211" s="45"/>
      <c r="T211" s="45"/>
      <c r="U211" s="45">
        <v>0</v>
      </c>
      <c r="V211" s="21"/>
      <c r="W211" s="45">
        <v>888</v>
      </c>
      <c r="X211" s="45"/>
      <c r="Y211" s="45">
        <v>60</v>
      </c>
      <c r="Z211" s="45">
        <v>0</v>
      </c>
      <c r="AA211" s="45"/>
      <c r="AB211" s="45"/>
      <c r="AC211" s="46">
        <f t="shared" si="19"/>
        <v>948</v>
      </c>
      <c r="AD211" s="15">
        <f t="shared" si="20"/>
        <v>1400</v>
      </c>
    </row>
    <row r="212" spans="1:30">
      <c r="A212" s="14">
        <v>208</v>
      </c>
      <c r="B212" s="40" t="s">
        <v>207</v>
      </c>
      <c r="C212" s="41" t="s">
        <v>240</v>
      </c>
      <c r="D212" s="42"/>
      <c r="E212" s="42">
        <v>20</v>
      </c>
      <c r="F212" s="42"/>
      <c r="G212" s="42"/>
      <c r="H212" s="42"/>
      <c r="I212" s="42"/>
      <c r="J212" s="42">
        <v>60</v>
      </c>
      <c r="K212" s="42"/>
      <c r="L212" s="42">
        <v>10</v>
      </c>
      <c r="M212" s="42">
        <v>70</v>
      </c>
      <c r="N212" s="42"/>
      <c r="O212" s="44">
        <v>90</v>
      </c>
      <c r="P212" s="42">
        <f t="shared" si="21"/>
        <v>250</v>
      </c>
      <c r="Q212" s="45">
        <v>40</v>
      </c>
      <c r="R212" s="45"/>
      <c r="S212" s="45"/>
      <c r="T212" s="45"/>
      <c r="U212" s="45">
        <v>55</v>
      </c>
      <c r="V212" s="21"/>
      <c r="W212" s="45">
        <v>885.6</v>
      </c>
      <c r="X212" s="45"/>
      <c r="Y212" s="45">
        <v>0</v>
      </c>
      <c r="Z212" s="45">
        <v>160</v>
      </c>
      <c r="AA212" s="45"/>
      <c r="AB212" s="45">
        <v>300</v>
      </c>
      <c r="AC212" s="46">
        <f t="shared" si="19"/>
        <v>1440.6</v>
      </c>
      <c r="AD212" s="15">
        <f t="shared" si="20"/>
        <v>1690.6</v>
      </c>
    </row>
    <row r="213" spans="1:30">
      <c r="A213" s="14">
        <v>209</v>
      </c>
      <c r="B213" s="40" t="s">
        <v>207</v>
      </c>
      <c r="C213" s="41" t="s">
        <v>241</v>
      </c>
      <c r="D213" s="42"/>
      <c r="E213" s="42">
        <v>20</v>
      </c>
      <c r="F213" s="42"/>
      <c r="G213" s="42"/>
      <c r="H213" s="42"/>
      <c r="I213" s="42"/>
      <c r="J213" s="42">
        <v>54</v>
      </c>
      <c r="K213" s="42"/>
      <c r="L213" s="42"/>
      <c r="M213" s="42"/>
      <c r="N213" s="42"/>
      <c r="O213" s="44"/>
      <c r="P213" s="42">
        <f t="shared" si="21"/>
        <v>74</v>
      </c>
      <c r="Q213" s="45">
        <v>10</v>
      </c>
      <c r="R213" s="45"/>
      <c r="S213" s="45"/>
      <c r="T213" s="45"/>
      <c r="U213" s="45">
        <v>0</v>
      </c>
      <c r="V213" s="21"/>
      <c r="W213" s="45"/>
      <c r="X213" s="45"/>
      <c r="Y213" s="45">
        <v>0</v>
      </c>
      <c r="Z213" s="45">
        <v>0</v>
      </c>
      <c r="AA213" s="45"/>
      <c r="AB213" s="45"/>
      <c r="AC213" s="46">
        <f t="shared" si="19"/>
        <v>10</v>
      </c>
      <c r="AD213" s="15">
        <f t="shared" si="20"/>
        <v>84</v>
      </c>
    </row>
    <row r="214" spans="1:30">
      <c r="A214" s="14">
        <v>210</v>
      </c>
      <c r="B214" s="40" t="s">
        <v>207</v>
      </c>
      <c r="C214" s="41" t="s">
        <v>242</v>
      </c>
      <c r="D214" s="42"/>
      <c r="E214" s="42">
        <v>20</v>
      </c>
      <c r="F214" s="42"/>
      <c r="G214" s="42"/>
      <c r="H214" s="42"/>
      <c r="I214" s="42"/>
      <c r="J214" s="42">
        <v>144</v>
      </c>
      <c r="K214" s="42"/>
      <c r="L214" s="42"/>
      <c r="M214" s="42"/>
      <c r="N214" s="42"/>
      <c r="O214" s="44"/>
      <c r="P214" s="42">
        <f t="shared" si="21"/>
        <v>164</v>
      </c>
      <c r="Q214" s="45">
        <v>0</v>
      </c>
      <c r="R214" s="45"/>
      <c r="S214" s="45"/>
      <c r="T214" s="45"/>
      <c r="U214" s="45">
        <v>0</v>
      </c>
      <c r="V214" s="21"/>
      <c r="W214" s="45"/>
      <c r="X214" s="45"/>
      <c r="Y214" s="45">
        <v>0</v>
      </c>
      <c r="Z214" s="45">
        <v>0</v>
      </c>
      <c r="AA214" s="45"/>
      <c r="AB214" s="45"/>
      <c r="AC214" s="46">
        <f t="shared" si="19"/>
        <v>0</v>
      </c>
      <c r="AD214" s="15">
        <f t="shared" si="20"/>
        <v>164</v>
      </c>
    </row>
    <row r="215" spans="1:30">
      <c r="A215" s="14">
        <v>211</v>
      </c>
      <c r="B215" s="40" t="s">
        <v>207</v>
      </c>
      <c r="C215" s="41" t="s">
        <v>243</v>
      </c>
      <c r="D215" s="42"/>
      <c r="E215" s="42">
        <v>20</v>
      </c>
      <c r="F215" s="42"/>
      <c r="G215" s="42"/>
      <c r="H215" s="42"/>
      <c r="I215" s="42"/>
      <c r="J215" s="42"/>
      <c r="K215" s="42"/>
      <c r="L215" s="42"/>
      <c r="M215" s="42"/>
      <c r="N215" s="42"/>
      <c r="O215" s="44">
        <v>90</v>
      </c>
      <c r="P215" s="42">
        <f t="shared" si="21"/>
        <v>110</v>
      </c>
      <c r="Q215" s="45">
        <v>40</v>
      </c>
      <c r="R215" s="45"/>
      <c r="S215" s="45"/>
      <c r="T215" s="45"/>
      <c r="U215" s="45">
        <v>0</v>
      </c>
      <c r="V215" s="21"/>
      <c r="W215" s="45">
        <v>78</v>
      </c>
      <c r="X215" s="45"/>
      <c r="Y215" s="45">
        <v>0</v>
      </c>
      <c r="Z215" s="45">
        <v>0</v>
      </c>
      <c r="AA215" s="45"/>
      <c r="AB215" s="45">
        <v>300</v>
      </c>
      <c r="AC215" s="46">
        <f t="shared" si="19"/>
        <v>418</v>
      </c>
      <c r="AD215" s="15">
        <f t="shared" si="20"/>
        <v>528</v>
      </c>
    </row>
    <row r="216" spans="1:30">
      <c r="A216" s="14">
        <v>212</v>
      </c>
      <c r="B216" s="40" t="s">
        <v>207</v>
      </c>
      <c r="C216" s="41" t="s">
        <v>244</v>
      </c>
      <c r="D216" s="42"/>
      <c r="E216" s="42">
        <v>20</v>
      </c>
      <c r="F216" s="42"/>
      <c r="G216" s="42"/>
      <c r="H216" s="42"/>
      <c r="I216" s="42"/>
      <c r="J216" s="42">
        <v>180</v>
      </c>
      <c r="K216" s="42"/>
      <c r="L216" s="42"/>
      <c r="M216" s="42"/>
      <c r="N216" s="42"/>
      <c r="O216" s="44"/>
      <c r="P216" s="42">
        <f t="shared" si="21"/>
        <v>200</v>
      </c>
      <c r="Q216" s="45">
        <v>0</v>
      </c>
      <c r="R216" s="45"/>
      <c r="S216" s="45"/>
      <c r="T216" s="45"/>
      <c r="U216" s="45">
        <v>0</v>
      </c>
      <c r="V216" s="21"/>
      <c r="W216" s="45"/>
      <c r="X216" s="45"/>
      <c r="Y216" s="45">
        <v>0</v>
      </c>
      <c r="Z216" s="45">
        <v>0</v>
      </c>
      <c r="AA216" s="45"/>
      <c r="AB216" s="45"/>
      <c r="AC216" s="46">
        <f t="shared" ref="AC216:AC247" si="22">Q216+R216+S216+T216+U216+W216+X216+Y216+Z216+AA216+AB216</f>
        <v>0</v>
      </c>
      <c r="AD216" s="15">
        <f t="shared" si="20"/>
        <v>200</v>
      </c>
    </row>
    <row r="217" spans="1:30">
      <c r="A217" s="14">
        <v>213</v>
      </c>
      <c r="B217" s="40" t="s">
        <v>207</v>
      </c>
      <c r="C217" s="41" t="s">
        <v>245</v>
      </c>
      <c r="D217" s="42"/>
      <c r="E217" s="42">
        <v>20</v>
      </c>
      <c r="F217" s="42">
        <v>20</v>
      </c>
      <c r="G217" s="42"/>
      <c r="H217" s="42">
        <v>1</v>
      </c>
      <c r="I217" s="42">
        <v>216</v>
      </c>
      <c r="J217" s="42">
        <v>486</v>
      </c>
      <c r="K217" s="42"/>
      <c r="L217" s="42"/>
      <c r="M217" s="42"/>
      <c r="N217" s="42"/>
      <c r="O217" s="44"/>
      <c r="P217" s="42">
        <f t="shared" si="21"/>
        <v>743</v>
      </c>
      <c r="Q217" s="45">
        <v>10</v>
      </c>
      <c r="R217" s="45"/>
      <c r="S217" s="45"/>
      <c r="T217" s="45"/>
      <c r="U217" s="45">
        <v>1</v>
      </c>
      <c r="V217" s="21"/>
      <c r="W217" s="45">
        <v>684</v>
      </c>
      <c r="X217" s="45"/>
      <c r="Y217" s="45">
        <v>0</v>
      </c>
      <c r="Z217" s="45">
        <v>0</v>
      </c>
      <c r="AA217" s="45">
        <v>130</v>
      </c>
      <c r="AB217" s="45"/>
      <c r="AC217" s="46">
        <f t="shared" si="22"/>
        <v>825</v>
      </c>
      <c r="AD217" s="15">
        <f t="shared" si="20"/>
        <v>1568</v>
      </c>
    </row>
    <row r="218" spans="1:30">
      <c r="A218" s="14">
        <v>214</v>
      </c>
      <c r="B218" s="40" t="s">
        <v>207</v>
      </c>
      <c r="C218" s="41" t="s">
        <v>246</v>
      </c>
      <c r="D218" s="42"/>
      <c r="E218" s="42">
        <v>20</v>
      </c>
      <c r="F218" s="42">
        <v>0</v>
      </c>
      <c r="G218" s="42"/>
      <c r="H218" s="42"/>
      <c r="I218" s="42"/>
      <c r="J218" s="42"/>
      <c r="K218" s="42"/>
      <c r="L218" s="42"/>
      <c r="M218" s="42"/>
      <c r="N218" s="42"/>
      <c r="O218" s="44"/>
      <c r="P218" s="42">
        <f t="shared" si="21"/>
        <v>20</v>
      </c>
      <c r="Q218" s="45">
        <v>0</v>
      </c>
      <c r="R218" s="45"/>
      <c r="S218" s="45"/>
      <c r="T218" s="45"/>
      <c r="U218" s="45">
        <v>0</v>
      </c>
      <c r="V218" s="21"/>
      <c r="W218" s="45">
        <v>204</v>
      </c>
      <c r="X218" s="45"/>
      <c r="Y218" s="45">
        <v>0</v>
      </c>
      <c r="Z218" s="45">
        <v>0</v>
      </c>
      <c r="AA218" s="45"/>
      <c r="AB218" s="45"/>
      <c r="AC218" s="46">
        <f t="shared" si="22"/>
        <v>204</v>
      </c>
      <c r="AD218" s="15">
        <f t="shared" si="20"/>
        <v>224</v>
      </c>
    </row>
    <row r="219" spans="1:30">
      <c r="A219" s="14">
        <v>215</v>
      </c>
      <c r="B219" s="40" t="s">
        <v>207</v>
      </c>
      <c r="C219" s="41" t="s">
        <v>247</v>
      </c>
      <c r="D219" s="42"/>
      <c r="E219" s="42">
        <v>20</v>
      </c>
      <c r="F219" s="42">
        <v>20</v>
      </c>
      <c r="G219" s="42"/>
      <c r="H219" s="42"/>
      <c r="I219" s="42">
        <v>216</v>
      </c>
      <c r="J219" s="42">
        <v>180</v>
      </c>
      <c r="K219" s="42"/>
      <c r="L219" s="42">
        <v>10</v>
      </c>
      <c r="M219" s="42"/>
      <c r="N219" s="42"/>
      <c r="O219" s="44"/>
      <c r="P219" s="42">
        <f t="shared" si="21"/>
        <v>446</v>
      </c>
      <c r="Q219" s="45">
        <v>40</v>
      </c>
      <c r="R219" s="45"/>
      <c r="S219" s="45"/>
      <c r="T219" s="45"/>
      <c r="U219" s="45">
        <v>0</v>
      </c>
      <c r="V219" s="21"/>
      <c r="W219" s="45"/>
      <c r="X219" s="45"/>
      <c r="Y219" s="45">
        <v>0</v>
      </c>
      <c r="Z219" s="45">
        <v>0</v>
      </c>
      <c r="AA219" s="45">
        <v>150</v>
      </c>
      <c r="AB219" s="45"/>
      <c r="AC219" s="46">
        <f t="shared" si="22"/>
        <v>190</v>
      </c>
      <c r="AD219" s="15">
        <f t="shared" si="20"/>
        <v>636</v>
      </c>
    </row>
    <row r="220" spans="1:30">
      <c r="A220" s="14">
        <v>216</v>
      </c>
      <c r="B220" s="40" t="s">
        <v>207</v>
      </c>
      <c r="C220" s="41" t="s">
        <v>248</v>
      </c>
      <c r="D220" s="42"/>
      <c r="E220" s="42">
        <v>0</v>
      </c>
      <c r="F220" s="42">
        <v>0</v>
      </c>
      <c r="G220" s="42"/>
      <c r="H220" s="42"/>
      <c r="I220" s="42"/>
      <c r="J220" s="42"/>
      <c r="K220" s="42"/>
      <c r="L220" s="42"/>
      <c r="M220" s="42"/>
      <c r="N220" s="42"/>
      <c r="O220" s="44"/>
      <c r="P220" s="42">
        <f t="shared" si="21"/>
        <v>0</v>
      </c>
      <c r="Q220" s="45">
        <v>0</v>
      </c>
      <c r="R220" s="45"/>
      <c r="S220" s="45"/>
      <c r="T220" s="45"/>
      <c r="U220" s="45">
        <v>0</v>
      </c>
      <c r="V220" s="21"/>
      <c r="W220" s="45"/>
      <c r="X220" s="45"/>
      <c r="Y220" s="45">
        <v>0</v>
      </c>
      <c r="Z220" s="45">
        <v>0</v>
      </c>
      <c r="AA220" s="45"/>
      <c r="AB220" s="45"/>
      <c r="AC220" s="46">
        <f t="shared" si="22"/>
        <v>0</v>
      </c>
      <c r="AD220" s="15">
        <f t="shared" si="20"/>
        <v>0</v>
      </c>
    </row>
    <row r="221" spans="1:30">
      <c r="A221" s="14">
        <v>217</v>
      </c>
      <c r="B221" s="40" t="s">
        <v>207</v>
      </c>
      <c r="C221" s="41" t="s">
        <v>249</v>
      </c>
      <c r="D221" s="42"/>
      <c r="E221" s="42">
        <v>20</v>
      </c>
      <c r="F221" s="42">
        <v>0</v>
      </c>
      <c r="G221" s="42"/>
      <c r="H221" s="42"/>
      <c r="I221" s="42">
        <v>108</v>
      </c>
      <c r="J221" s="42">
        <v>486</v>
      </c>
      <c r="K221" s="42"/>
      <c r="L221" s="42"/>
      <c r="M221" s="42"/>
      <c r="N221" s="42">
        <v>160</v>
      </c>
      <c r="O221" s="44"/>
      <c r="P221" s="42">
        <f t="shared" si="21"/>
        <v>774</v>
      </c>
      <c r="Q221" s="45">
        <v>0</v>
      </c>
      <c r="R221" s="45"/>
      <c r="S221" s="45"/>
      <c r="T221" s="45"/>
      <c r="U221" s="45">
        <v>45</v>
      </c>
      <c r="V221" s="21"/>
      <c r="W221" s="45">
        <v>798</v>
      </c>
      <c r="X221" s="45"/>
      <c r="Y221" s="45">
        <v>20</v>
      </c>
      <c r="Z221" s="45">
        <v>0</v>
      </c>
      <c r="AA221" s="45"/>
      <c r="AB221" s="45"/>
      <c r="AC221" s="46">
        <f t="shared" si="22"/>
        <v>863</v>
      </c>
      <c r="AD221" s="15">
        <f t="shared" si="20"/>
        <v>1637</v>
      </c>
    </row>
    <row r="222" spans="1:30">
      <c r="A222" s="14">
        <v>218</v>
      </c>
      <c r="B222" s="40" t="s">
        <v>207</v>
      </c>
      <c r="C222" s="41" t="s">
        <v>250</v>
      </c>
      <c r="D222" s="42"/>
      <c r="E222" s="42">
        <v>20</v>
      </c>
      <c r="F222" s="42">
        <v>0</v>
      </c>
      <c r="G222" s="42"/>
      <c r="H222" s="42"/>
      <c r="I222" s="42"/>
      <c r="J222" s="42"/>
      <c r="K222" s="42"/>
      <c r="L222" s="42"/>
      <c r="M222" s="42"/>
      <c r="N222" s="42"/>
      <c r="O222" s="44"/>
      <c r="P222" s="42">
        <f t="shared" si="21"/>
        <v>20</v>
      </c>
      <c r="Q222" s="45">
        <v>0</v>
      </c>
      <c r="R222" s="45"/>
      <c r="S222" s="45"/>
      <c r="T222" s="45"/>
      <c r="U222" s="45">
        <v>0</v>
      </c>
      <c r="V222" s="21"/>
      <c r="W222" s="45">
        <v>228</v>
      </c>
      <c r="X222" s="45"/>
      <c r="Y222" s="45">
        <v>0</v>
      </c>
      <c r="Z222" s="45">
        <v>0</v>
      </c>
      <c r="AA222" s="45"/>
      <c r="AB222" s="45"/>
      <c r="AC222" s="46">
        <f t="shared" si="22"/>
        <v>228</v>
      </c>
      <c r="AD222" s="15">
        <f t="shared" si="20"/>
        <v>248</v>
      </c>
    </row>
    <row r="223" spans="1:30">
      <c r="A223" s="14">
        <v>219</v>
      </c>
      <c r="B223" s="40" t="s">
        <v>207</v>
      </c>
      <c r="C223" s="41" t="s">
        <v>251</v>
      </c>
      <c r="D223" s="42"/>
      <c r="E223" s="42">
        <v>20</v>
      </c>
      <c r="F223" s="42">
        <v>60</v>
      </c>
      <c r="G223" s="42"/>
      <c r="H223" s="42"/>
      <c r="I223" s="42"/>
      <c r="J223" s="42"/>
      <c r="K223" s="42"/>
      <c r="L223" s="42">
        <v>40</v>
      </c>
      <c r="M223" s="42"/>
      <c r="N223" s="42"/>
      <c r="O223" s="44"/>
      <c r="P223" s="42">
        <f t="shared" si="21"/>
        <v>120</v>
      </c>
      <c r="Q223" s="45">
        <v>0</v>
      </c>
      <c r="R223" s="45"/>
      <c r="S223" s="45">
        <v>20</v>
      </c>
      <c r="T223" s="45"/>
      <c r="U223" s="45">
        <v>0</v>
      </c>
      <c r="V223" s="21"/>
      <c r="W223" s="45">
        <v>554.4</v>
      </c>
      <c r="X223" s="45"/>
      <c r="Y223" s="45">
        <v>0</v>
      </c>
      <c r="Z223" s="45">
        <v>0</v>
      </c>
      <c r="AA223" s="45"/>
      <c r="AB223" s="45"/>
      <c r="AC223" s="46">
        <f t="shared" si="22"/>
        <v>574.4</v>
      </c>
      <c r="AD223" s="15">
        <f t="shared" si="20"/>
        <v>694.4</v>
      </c>
    </row>
    <row r="224" spans="1:30">
      <c r="A224" s="14">
        <v>220</v>
      </c>
      <c r="B224" s="40" t="s">
        <v>207</v>
      </c>
      <c r="C224" s="41" t="s">
        <v>252</v>
      </c>
      <c r="D224" s="42"/>
      <c r="E224" s="42">
        <v>0</v>
      </c>
      <c r="F224" s="42">
        <v>0</v>
      </c>
      <c r="G224" s="42"/>
      <c r="H224" s="42"/>
      <c r="I224" s="42"/>
      <c r="J224" s="42"/>
      <c r="K224" s="42"/>
      <c r="L224" s="42"/>
      <c r="M224" s="42"/>
      <c r="N224" s="42"/>
      <c r="O224" s="44"/>
      <c r="P224" s="42">
        <f t="shared" si="21"/>
        <v>0</v>
      </c>
      <c r="Q224" s="45">
        <v>0</v>
      </c>
      <c r="R224" s="45"/>
      <c r="S224" s="45"/>
      <c r="T224" s="45"/>
      <c r="U224" s="45">
        <v>56</v>
      </c>
      <c r="V224" s="21"/>
      <c r="W224" s="45">
        <v>456</v>
      </c>
      <c r="X224" s="45"/>
      <c r="Y224" s="45">
        <v>0</v>
      </c>
      <c r="Z224" s="45">
        <v>0</v>
      </c>
      <c r="AA224" s="45"/>
      <c r="AB224" s="45"/>
      <c r="AC224" s="46">
        <f t="shared" si="22"/>
        <v>512</v>
      </c>
      <c r="AD224" s="15">
        <f t="shared" si="20"/>
        <v>512</v>
      </c>
    </row>
    <row r="225" spans="1:30">
      <c r="A225" s="14">
        <v>221</v>
      </c>
      <c r="B225" s="40" t="s">
        <v>207</v>
      </c>
      <c r="C225" s="41" t="s">
        <v>253</v>
      </c>
      <c r="D225" s="42"/>
      <c r="E225" s="42">
        <v>20</v>
      </c>
      <c r="F225" s="42">
        <v>0</v>
      </c>
      <c r="G225" s="42"/>
      <c r="H225" s="42"/>
      <c r="I225" s="42"/>
      <c r="J225" s="42"/>
      <c r="K225" s="42"/>
      <c r="L225" s="42"/>
      <c r="M225" s="42">
        <v>100</v>
      </c>
      <c r="N225" s="42"/>
      <c r="O225" s="44"/>
      <c r="P225" s="42">
        <f t="shared" si="21"/>
        <v>120</v>
      </c>
      <c r="Q225" s="45">
        <v>0</v>
      </c>
      <c r="R225" s="45"/>
      <c r="S225" s="45"/>
      <c r="T225" s="45">
        <v>400</v>
      </c>
      <c r="U225" s="45">
        <v>0</v>
      </c>
      <c r="V225" s="21"/>
      <c r="W225" s="45">
        <v>216</v>
      </c>
      <c r="X225" s="45"/>
      <c r="Y225" s="45">
        <v>0</v>
      </c>
      <c r="Z225" s="45">
        <v>0</v>
      </c>
      <c r="AA225" s="45"/>
      <c r="AB225" s="45"/>
      <c r="AC225" s="46">
        <f t="shared" si="22"/>
        <v>616</v>
      </c>
      <c r="AD225" s="15">
        <f t="shared" si="20"/>
        <v>736</v>
      </c>
    </row>
    <row r="226" spans="1:30">
      <c r="A226" s="14">
        <v>222</v>
      </c>
      <c r="B226" s="40" t="s">
        <v>207</v>
      </c>
      <c r="C226" s="41" t="s">
        <v>211</v>
      </c>
      <c r="D226" s="42"/>
      <c r="E226" s="42">
        <v>30</v>
      </c>
      <c r="F226" s="42">
        <v>230</v>
      </c>
      <c r="G226" s="42"/>
      <c r="H226" s="42">
        <v>170</v>
      </c>
      <c r="I226" s="42"/>
      <c r="J226" s="42">
        <v>150</v>
      </c>
      <c r="K226" s="42"/>
      <c r="L226" s="42"/>
      <c r="M226" s="42"/>
      <c r="N226" s="42"/>
      <c r="O226" s="44"/>
      <c r="P226" s="42">
        <f t="shared" si="21"/>
        <v>580</v>
      </c>
      <c r="Q226" s="45">
        <v>0</v>
      </c>
      <c r="R226" s="45"/>
      <c r="S226" s="45">
        <v>100</v>
      </c>
      <c r="T226" s="45"/>
      <c r="U226" s="45">
        <v>0</v>
      </c>
      <c r="V226" s="21"/>
      <c r="W226" s="45">
        <v>396</v>
      </c>
      <c r="X226" s="45"/>
      <c r="Y226" s="45">
        <v>0</v>
      </c>
      <c r="Z226" s="45">
        <v>0</v>
      </c>
      <c r="AA226" s="45"/>
      <c r="AB226" s="45"/>
      <c r="AC226" s="46">
        <f t="shared" si="22"/>
        <v>496</v>
      </c>
      <c r="AD226" s="15">
        <f t="shared" si="20"/>
        <v>1076</v>
      </c>
    </row>
    <row r="227" spans="1:30">
      <c r="A227" s="14">
        <v>223</v>
      </c>
      <c r="B227" s="40" t="s">
        <v>207</v>
      </c>
      <c r="C227" s="41" t="s">
        <v>254</v>
      </c>
      <c r="D227" s="42"/>
      <c r="E227" s="42">
        <v>0</v>
      </c>
      <c r="F227" s="42">
        <v>40</v>
      </c>
      <c r="G227" s="42"/>
      <c r="H227" s="42">
        <v>17</v>
      </c>
      <c r="I227" s="42"/>
      <c r="J227" s="42"/>
      <c r="K227" s="42"/>
      <c r="L227" s="42"/>
      <c r="M227" s="42"/>
      <c r="N227" s="42"/>
      <c r="O227" s="44"/>
      <c r="P227" s="42">
        <f t="shared" si="21"/>
        <v>57</v>
      </c>
      <c r="Q227" s="45">
        <v>30</v>
      </c>
      <c r="R227" s="45"/>
      <c r="S227" s="45">
        <v>50</v>
      </c>
      <c r="T227" s="45"/>
      <c r="U227" s="45">
        <v>57</v>
      </c>
      <c r="V227" s="21"/>
      <c r="W227" s="45"/>
      <c r="X227" s="45"/>
      <c r="Y227" s="45">
        <v>0</v>
      </c>
      <c r="Z227" s="45">
        <v>0</v>
      </c>
      <c r="AA227" s="45"/>
      <c r="AB227" s="45"/>
      <c r="AC227" s="46">
        <f t="shared" si="22"/>
        <v>137</v>
      </c>
      <c r="AD227" s="15">
        <f t="shared" si="20"/>
        <v>194</v>
      </c>
    </row>
    <row r="228" spans="1:30">
      <c r="A228" s="14">
        <v>224</v>
      </c>
      <c r="B228" s="40" t="s">
        <v>207</v>
      </c>
      <c r="C228" s="41" t="s">
        <v>255</v>
      </c>
      <c r="D228" s="42"/>
      <c r="E228" s="42">
        <v>20</v>
      </c>
      <c r="F228" s="42">
        <v>60</v>
      </c>
      <c r="G228" s="42"/>
      <c r="H228" s="42">
        <v>76</v>
      </c>
      <c r="I228" s="42"/>
      <c r="J228" s="42">
        <v>390</v>
      </c>
      <c r="K228" s="42"/>
      <c r="L228" s="42">
        <v>20</v>
      </c>
      <c r="M228" s="42"/>
      <c r="N228" s="42"/>
      <c r="O228" s="44"/>
      <c r="P228" s="42">
        <f t="shared" si="21"/>
        <v>566</v>
      </c>
      <c r="Q228" s="45">
        <v>0</v>
      </c>
      <c r="R228" s="45"/>
      <c r="S228" s="45"/>
      <c r="T228" s="45"/>
      <c r="U228" s="45">
        <v>4</v>
      </c>
      <c r="V228" s="21"/>
      <c r="W228" s="45">
        <v>288</v>
      </c>
      <c r="X228" s="45"/>
      <c r="Y228" s="45">
        <v>0</v>
      </c>
      <c r="Z228" s="45">
        <v>0</v>
      </c>
      <c r="AA228" s="45"/>
      <c r="AB228" s="45"/>
      <c r="AC228" s="46">
        <f t="shared" si="22"/>
        <v>292</v>
      </c>
      <c r="AD228" s="15">
        <f t="shared" si="20"/>
        <v>858</v>
      </c>
    </row>
    <row r="229" spans="1:30">
      <c r="A229" s="14">
        <v>225</v>
      </c>
      <c r="B229" s="40" t="s">
        <v>207</v>
      </c>
      <c r="C229" s="41" t="s">
        <v>256</v>
      </c>
      <c r="D229" s="42"/>
      <c r="E229" s="42">
        <v>20</v>
      </c>
      <c r="F229" s="42">
        <v>0</v>
      </c>
      <c r="G229" s="42"/>
      <c r="H229" s="42"/>
      <c r="I229" s="42"/>
      <c r="J229" s="42">
        <v>48</v>
      </c>
      <c r="K229" s="42"/>
      <c r="L229" s="42"/>
      <c r="M229" s="42"/>
      <c r="N229" s="42"/>
      <c r="O229" s="44"/>
      <c r="P229" s="42">
        <f t="shared" si="21"/>
        <v>68</v>
      </c>
      <c r="Q229" s="45">
        <v>0</v>
      </c>
      <c r="R229" s="45"/>
      <c r="S229" s="45"/>
      <c r="T229" s="45"/>
      <c r="U229" s="45">
        <v>0</v>
      </c>
      <c r="V229" s="21"/>
      <c r="W229" s="45">
        <v>228</v>
      </c>
      <c r="X229" s="45"/>
      <c r="Y229" s="45">
        <v>0</v>
      </c>
      <c r="Z229" s="45">
        <v>0</v>
      </c>
      <c r="AA229" s="45"/>
      <c r="AB229" s="45"/>
      <c r="AC229" s="46">
        <f t="shared" si="22"/>
        <v>228</v>
      </c>
      <c r="AD229" s="15">
        <f t="shared" si="20"/>
        <v>296</v>
      </c>
    </row>
    <row r="230" spans="1:30">
      <c r="A230" s="14">
        <v>226</v>
      </c>
      <c r="B230" s="40" t="s">
        <v>207</v>
      </c>
      <c r="C230" s="41" t="s">
        <v>257</v>
      </c>
      <c r="D230" s="42"/>
      <c r="E230" s="42">
        <v>30</v>
      </c>
      <c r="F230" s="42">
        <v>0</v>
      </c>
      <c r="G230" s="42"/>
      <c r="H230" s="42"/>
      <c r="I230" s="42"/>
      <c r="J230" s="42">
        <v>378</v>
      </c>
      <c r="K230" s="42"/>
      <c r="L230" s="42"/>
      <c r="M230" s="42">
        <v>80</v>
      </c>
      <c r="N230" s="42"/>
      <c r="O230" s="44"/>
      <c r="P230" s="42">
        <f t="shared" si="21"/>
        <v>488</v>
      </c>
      <c r="Q230" s="45">
        <v>0</v>
      </c>
      <c r="R230" s="45"/>
      <c r="S230" s="45"/>
      <c r="T230" s="45"/>
      <c r="U230" s="45">
        <v>0</v>
      </c>
      <c r="V230" s="21"/>
      <c r="W230" s="45">
        <v>554.4</v>
      </c>
      <c r="X230" s="45"/>
      <c r="Y230" s="45">
        <v>0</v>
      </c>
      <c r="Z230" s="45">
        <v>160</v>
      </c>
      <c r="AA230" s="45"/>
      <c r="AB230" s="45"/>
      <c r="AC230" s="46">
        <f t="shared" si="22"/>
        <v>714.4</v>
      </c>
      <c r="AD230" s="15">
        <f t="shared" si="20"/>
        <v>1202.4000000000001</v>
      </c>
    </row>
    <row r="231" spans="1:30">
      <c r="A231" s="14">
        <v>227</v>
      </c>
      <c r="B231" s="40" t="s">
        <v>207</v>
      </c>
      <c r="C231" s="41" t="s">
        <v>258</v>
      </c>
      <c r="D231" s="42"/>
      <c r="E231" s="42">
        <v>20</v>
      </c>
      <c r="F231" s="42">
        <v>140</v>
      </c>
      <c r="G231" s="42"/>
      <c r="H231" s="42">
        <v>40</v>
      </c>
      <c r="I231" s="42"/>
      <c r="J231" s="42">
        <v>30</v>
      </c>
      <c r="K231" s="42"/>
      <c r="L231" s="42"/>
      <c r="M231" s="42"/>
      <c r="N231" s="42"/>
      <c r="O231" s="44"/>
      <c r="P231" s="42">
        <f t="shared" si="21"/>
        <v>230</v>
      </c>
      <c r="Q231" s="45">
        <v>0</v>
      </c>
      <c r="R231" s="45"/>
      <c r="S231" s="45"/>
      <c r="T231" s="45"/>
      <c r="U231" s="45">
        <v>0</v>
      </c>
      <c r="V231" s="21"/>
      <c r="W231" s="45">
        <v>684</v>
      </c>
      <c r="X231" s="45"/>
      <c r="Y231" s="45">
        <v>0</v>
      </c>
      <c r="Z231" s="45">
        <v>0</v>
      </c>
      <c r="AA231" s="45"/>
      <c r="AB231" s="45"/>
      <c r="AC231" s="46">
        <f t="shared" si="22"/>
        <v>684</v>
      </c>
      <c r="AD231" s="15">
        <f t="shared" si="20"/>
        <v>914</v>
      </c>
    </row>
    <row r="232" spans="1:30">
      <c r="A232" s="14">
        <v>228</v>
      </c>
      <c r="B232" s="40" t="s">
        <v>207</v>
      </c>
      <c r="C232" s="41" t="s">
        <v>259</v>
      </c>
      <c r="D232" s="42"/>
      <c r="E232" s="42">
        <v>60</v>
      </c>
      <c r="F232" s="42">
        <v>30</v>
      </c>
      <c r="G232" s="42"/>
      <c r="H232" s="42"/>
      <c r="I232" s="42"/>
      <c r="J232" s="42">
        <v>48</v>
      </c>
      <c r="K232" s="42"/>
      <c r="L232" s="42"/>
      <c r="M232" s="42">
        <v>80</v>
      </c>
      <c r="N232" s="42"/>
      <c r="O232" s="44"/>
      <c r="P232" s="42">
        <f t="shared" si="21"/>
        <v>218</v>
      </c>
      <c r="Q232" s="45">
        <v>10</v>
      </c>
      <c r="R232" s="45"/>
      <c r="S232" s="45"/>
      <c r="T232" s="45">
        <v>400</v>
      </c>
      <c r="U232" s="45">
        <v>0</v>
      </c>
      <c r="V232" s="21"/>
      <c r="W232" s="45">
        <v>612</v>
      </c>
      <c r="X232" s="45"/>
      <c r="Y232" s="45">
        <v>0</v>
      </c>
      <c r="Z232" s="45">
        <v>160</v>
      </c>
      <c r="AA232" s="45"/>
      <c r="AB232" s="45"/>
      <c r="AC232" s="46">
        <f t="shared" si="22"/>
        <v>1182</v>
      </c>
      <c r="AD232" s="15">
        <f t="shared" si="20"/>
        <v>1400</v>
      </c>
    </row>
    <row r="233" spans="1:30">
      <c r="A233" s="14">
        <v>229</v>
      </c>
      <c r="B233" s="40" t="s">
        <v>207</v>
      </c>
      <c r="C233" s="41" t="s">
        <v>212</v>
      </c>
      <c r="D233" s="42"/>
      <c r="E233" s="42">
        <v>20</v>
      </c>
      <c r="F233" s="42"/>
      <c r="G233" s="42"/>
      <c r="H233" s="42"/>
      <c r="I233" s="42"/>
      <c r="J233" s="42">
        <v>54</v>
      </c>
      <c r="K233" s="42"/>
      <c r="L233" s="42"/>
      <c r="M233" s="42"/>
      <c r="N233" s="42"/>
      <c r="O233" s="44"/>
      <c r="P233" s="42">
        <f t="shared" si="21"/>
        <v>74</v>
      </c>
      <c r="Q233" s="45">
        <v>0</v>
      </c>
      <c r="R233" s="45"/>
      <c r="S233" s="45"/>
      <c r="T233" s="45"/>
      <c r="U233" s="45">
        <v>0</v>
      </c>
      <c r="V233" s="21"/>
      <c r="W233" s="45"/>
      <c r="X233" s="45"/>
      <c r="Y233" s="45">
        <v>0</v>
      </c>
      <c r="Z233" s="45">
        <v>0</v>
      </c>
      <c r="AA233" s="45"/>
      <c r="AB233" s="45"/>
      <c r="AC233" s="46">
        <f t="shared" si="22"/>
        <v>0</v>
      </c>
      <c r="AD233" s="15">
        <f t="shared" si="20"/>
        <v>74</v>
      </c>
    </row>
    <row r="234" spans="1:30">
      <c r="A234" s="14">
        <v>230</v>
      </c>
      <c r="B234" s="40" t="s">
        <v>207</v>
      </c>
      <c r="C234" s="41" t="s">
        <v>260</v>
      </c>
      <c r="D234" s="42"/>
      <c r="E234" s="42">
        <v>30</v>
      </c>
      <c r="F234" s="42">
        <v>180</v>
      </c>
      <c r="G234" s="42"/>
      <c r="H234" s="42">
        <v>96</v>
      </c>
      <c r="I234" s="42"/>
      <c r="J234" s="42"/>
      <c r="K234" s="42"/>
      <c r="L234" s="42"/>
      <c r="M234" s="42"/>
      <c r="N234" s="42"/>
      <c r="O234" s="44">
        <v>150</v>
      </c>
      <c r="P234" s="42">
        <f t="shared" si="21"/>
        <v>456</v>
      </c>
      <c r="Q234" s="45">
        <v>20</v>
      </c>
      <c r="R234" s="45"/>
      <c r="S234" s="45">
        <v>260</v>
      </c>
      <c r="T234" s="45"/>
      <c r="U234" s="45">
        <v>448</v>
      </c>
      <c r="V234" s="21"/>
      <c r="W234" s="45"/>
      <c r="X234" s="45"/>
      <c r="Y234" s="45">
        <v>0</v>
      </c>
      <c r="Z234" s="45">
        <v>0</v>
      </c>
      <c r="AA234" s="45"/>
      <c r="AB234" s="45"/>
      <c r="AC234" s="46">
        <f t="shared" si="22"/>
        <v>728</v>
      </c>
      <c r="AD234" s="15">
        <f t="shared" si="20"/>
        <v>1184</v>
      </c>
    </row>
    <row r="235" spans="1:30">
      <c r="A235" s="14">
        <v>231</v>
      </c>
      <c r="B235" s="40" t="s">
        <v>207</v>
      </c>
      <c r="C235" s="41" t="s">
        <v>261</v>
      </c>
      <c r="D235" s="42"/>
      <c r="E235" s="42">
        <v>10</v>
      </c>
      <c r="F235" s="42">
        <v>20</v>
      </c>
      <c r="G235" s="42"/>
      <c r="H235" s="42">
        <v>9</v>
      </c>
      <c r="I235" s="42"/>
      <c r="J235" s="42"/>
      <c r="K235" s="42"/>
      <c r="L235" s="42"/>
      <c r="M235" s="42"/>
      <c r="N235" s="42"/>
      <c r="O235" s="44"/>
      <c r="P235" s="42">
        <f t="shared" si="21"/>
        <v>39</v>
      </c>
      <c r="Q235" s="45">
        <v>10</v>
      </c>
      <c r="R235" s="45"/>
      <c r="S235" s="45"/>
      <c r="T235" s="45"/>
      <c r="U235" s="45">
        <v>0</v>
      </c>
      <c r="V235" s="21"/>
      <c r="W235" s="45"/>
      <c r="X235" s="45"/>
      <c r="Y235" s="45">
        <v>80</v>
      </c>
      <c r="Z235" s="45">
        <v>0</v>
      </c>
      <c r="AA235" s="45"/>
      <c r="AB235" s="45"/>
      <c r="AC235" s="46">
        <f t="shared" si="22"/>
        <v>90</v>
      </c>
      <c r="AD235" s="15">
        <f t="shared" si="20"/>
        <v>129</v>
      </c>
    </row>
    <row r="236" spans="1:30">
      <c r="A236" s="14">
        <v>232</v>
      </c>
      <c r="B236" s="40" t="s">
        <v>207</v>
      </c>
      <c r="C236" s="41" t="s">
        <v>262</v>
      </c>
      <c r="D236" s="42"/>
      <c r="E236" s="42">
        <v>10</v>
      </c>
      <c r="F236" s="42"/>
      <c r="G236" s="42"/>
      <c r="H236" s="42"/>
      <c r="I236" s="42"/>
      <c r="J236" s="42"/>
      <c r="K236" s="42"/>
      <c r="L236" s="42"/>
      <c r="M236" s="42"/>
      <c r="N236" s="42"/>
      <c r="O236" s="44"/>
      <c r="P236" s="42">
        <f t="shared" si="21"/>
        <v>10</v>
      </c>
      <c r="Q236" s="45">
        <v>0</v>
      </c>
      <c r="R236" s="45"/>
      <c r="S236" s="45"/>
      <c r="T236" s="45"/>
      <c r="U236" s="45">
        <v>0</v>
      </c>
      <c r="V236" s="21"/>
      <c r="W236" s="45"/>
      <c r="X236" s="45"/>
      <c r="Y236" s="45">
        <v>0</v>
      </c>
      <c r="Z236" s="45">
        <v>0</v>
      </c>
      <c r="AA236" s="45"/>
      <c r="AB236" s="45"/>
      <c r="AC236" s="46">
        <f t="shared" si="22"/>
        <v>0</v>
      </c>
      <c r="AD236" s="15">
        <f t="shared" si="20"/>
        <v>10</v>
      </c>
    </row>
    <row r="237" spans="1:30">
      <c r="A237" s="14">
        <v>233</v>
      </c>
      <c r="B237" s="40" t="s">
        <v>207</v>
      </c>
      <c r="C237" s="41" t="s">
        <v>263</v>
      </c>
      <c r="D237" s="42"/>
      <c r="E237" s="42">
        <v>120</v>
      </c>
      <c r="F237" s="42"/>
      <c r="G237" s="42"/>
      <c r="H237" s="42"/>
      <c r="I237" s="42"/>
      <c r="J237" s="42"/>
      <c r="K237" s="42"/>
      <c r="L237" s="42"/>
      <c r="M237" s="42"/>
      <c r="N237" s="42"/>
      <c r="O237" s="44">
        <v>90</v>
      </c>
      <c r="P237" s="42">
        <f t="shared" si="21"/>
        <v>210</v>
      </c>
      <c r="Q237" s="45">
        <v>40</v>
      </c>
      <c r="R237" s="45"/>
      <c r="S237" s="45"/>
      <c r="T237" s="45"/>
      <c r="U237" s="45">
        <v>0</v>
      </c>
      <c r="V237" s="21"/>
      <c r="W237" s="45"/>
      <c r="X237" s="45"/>
      <c r="Y237" s="45">
        <v>0</v>
      </c>
      <c r="Z237" s="45">
        <v>0</v>
      </c>
      <c r="AA237" s="45"/>
      <c r="AB237" s="45">
        <v>360</v>
      </c>
      <c r="AC237" s="46">
        <f t="shared" si="22"/>
        <v>400</v>
      </c>
      <c r="AD237" s="15">
        <f t="shared" si="20"/>
        <v>610</v>
      </c>
    </row>
    <row r="238" spans="1:30">
      <c r="A238" s="14">
        <v>234</v>
      </c>
      <c r="B238" s="40" t="s">
        <v>207</v>
      </c>
      <c r="C238" s="41" t="s">
        <v>264</v>
      </c>
      <c r="D238" s="42"/>
      <c r="E238" s="42">
        <v>0</v>
      </c>
      <c r="F238" s="42"/>
      <c r="G238" s="42"/>
      <c r="H238" s="42"/>
      <c r="I238" s="42"/>
      <c r="J238" s="42"/>
      <c r="K238" s="42"/>
      <c r="L238" s="42"/>
      <c r="M238" s="42"/>
      <c r="N238" s="42"/>
      <c r="O238" s="44"/>
      <c r="P238" s="42">
        <f t="shared" si="21"/>
        <v>0</v>
      </c>
      <c r="Q238" s="45">
        <v>0</v>
      </c>
      <c r="R238" s="45"/>
      <c r="S238" s="45"/>
      <c r="T238" s="45"/>
      <c r="U238" s="45">
        <v>0</v>
      </c>
      <c r="V238" s="21"/>
      <c r="W238" s="45"/>
      <c r="X238" s="45"/>
      <c r="Y238" s="45">
        <v>0</v>
      </c>
      <c r="Z238" s="45">
        <v>0</v>
      </c>
      <c r="AA238" s="45"/>
      <c r="AB238" s="45"/>
      <c r="AC238" s="46">
        <f t="shared" si="22"/>
        <v>0</v>
      </c>
      <c r="AD238" s="15">
        <f t="shared" si="20"/>
        <v>0</v>
      </c>
    </row>
    <row r="239" spans="1:30">
      <c r="A239" s="14">
        <v>235</v>
      </c>
      <c r="B239" s="40" t="s">
        <v>207</v>
      </c>
      <c r="C239" s="41" t="s">
        <v>265</v>
      </c>
      <c r="D239" s="42"/>
      <c r="E239" s="42">
        <v>10</v>
      </c>
      <c r="F239" s="42"/>
      <c r="G239" s="42"/>
      <c r="H239" s="42"/>
      <c r="I239" s="42"/>
      <c r="J239" s="42"/>
      <c r="K239" s="42"/>
      <c r="L239" s="42"/>
      <c r="M239" s="42"/>
      <c r="N239" s="42">
        <v>160</v>
      </c>
      <c r="O239" s="44"/>
      <c r="P239" s="42">
        <f t="shared" si="21"/>
        <v>170</v>
      </c>
      <c r="Q239" s="45">
        <v>10</v>
      </c>
      <c r="R239" s="45"/>
      <c r="S239" s="45"/>
      <c r="T239" s="45"/>
      <c r="U239" s="45">
        <v>0</v>
      </c>
      <c r="V239" s="21"/>
      <c r="W239" s="45"/>
      <c r="X239" s="45"/>
      <c r="Y239" s="45">
        <v>0</v>
      </c>
      <c r="Z239" s="45">
        <v>0</v>
      </c>
      <c r="AA239" s="45">
        <v>29</v>
      </c>
      <c r="AB239" s="45"/>
      <c r="AC239" s="46">
        <f t="shared" si="22"/>
        <v>39</v>
      </c>
      <c r="AD239" s="15">
        <f t="shared" si="20"/>
        <v>209</v>
      </c>
    </row>
    <row r="240" spans="1:30">
      <c r="A240" s="14">
        <v>236</v>
      </c>
      <c r="B240" s="40" t="s">
        <v>207</v>
      </c>
      <c r="C240" s="41" t="s">
        <v>266</v>
      </c>
      <c r="D240" s="42"/>
      <c r="E240" s="42">
        <v>0</v>
      </c>
      <c r="F240" s="42">
        <v>20</v>
      </c>
      <c r="G240" s="42"/>
      <c r="H240" s="42">
        <v>10</v>
      </c>
      <c r="I240" s="42"/>
      <c r="J240" s="42"/>
      <c r="K240" s="42"/>
      <c r="L240" s="42"/>
      <c r="M240" s="42"/>
      <c r="N240" s="42"/>
      <c r="O240" s="44"/>
      <c r="P240" s="42">
        <f t="shared" si="21"/>
        <v>30</v>
      </c>
      <c r="Q240" s="45">
        <v>0</v>
      </c>
      <c r="R240" s="45"/>
      <c r="S240" s="45"/>
      <c r="T240" s="45"/>
      <c r="U240" s="45">
        <v>0</v>
      </c>
      <c r="V240" s="21"/>
      <c r="W240" s="45"/>
      <c r="X240" s="45"/>
      <c r="Y240" s="45">
        <v>0</v>
      </c>
      <c r="Z240" s="45">
        <v>0</v>
      </c>
      <c r="AA240" s="45"/>
      <c r="AB240" s="45"/>
      <c r="AC240" s="46">
        <f t="shared" si="22"/>
        <v>0</v>
      </c>
      <c r="AD240" s="15">
        <f t="shared" si="20"/>
        <v>30</v>
      </c>
    </row>
    <row r="241" spans="1:30">
      <c r="A241" s="14">
        <v>237</v>
      </c>
      <c r="B241" s="40" t="s">
        <v>207</v>
      </c>
      <c r="C241" s="41" t="s">
        <v>267</v>
      </c>
      <c r="D241" s="42"/>
      <c r="E241" s="42">
        <v>10</v>
      </c>
      <c r="F241" s="42"/>
      <c r="G241" s="42"/>
      <c r="H241" s="42"/>
      <c r="I241" s="42"/>
      <c r="J241" s="42"/>
      <c r="K241" s="42"/>
      <c r="L241" s="42"/>
      <c r="M241" s="42"/>
      <c r="N241" s="42">
        <v>135</v>
      </c>
      <c r="O241" s="44"/>
      <c r="P241" s="42">
        <f t="shared" si="21"/>
        <v>145</v>
      </c>
      <c r="Q241" s="45">
        <v>10</v>
      </c>
      <c r="R241" s="45"/>
      <c r="S241" s="45"/>
      <c r="T241" s="45"/>
      <c r="U241" s="45">
        <v>0</v>
      </c>
      <c r="V241" s="21"/>
      <c r="W241" s="45"/>
      <c r="X241" s="45"/>
      <c r="Y241" s="45">
        <v>0</v>
      </c>
      <c r="Z241" s="45">
        <v>0</v>
      </c>
      <c r="AA241" s="45">
        <v>135</v>
      </c>
      <c r="AB241" s="45"/>
      <c r="AC241" s="46">
        <f t="shared" si="22"/>
        <v>145</v>
      </c>
      <c r="AD241" s="15">
        <f t="shared" si="20"/>
        <v>290</v>
      </c>
    </row>
    <row r="242" spans="1:30">
      <c r="A242" s="14">
        <v>238</v>
      </c>
      <c r="B242" s="40" t="s">
        <v>207</v>
      </c>
      <c r="C242" s="41" t="s">
        <v>268</v>
      </c>
      <c r="D242" s="42"/>
      <c r="E242" s="42">
        <v>0</v>
      </c>
      <c r="F242" s="42"/>
      <c r="G242" s="42"/>
      <c r="H242" s="42"/>
      <c r="I242" s="42"/>
      <c r="J242" s="42"/>
      <c r="K242" s="42"/>
      <c r="L242" s="42"/>
      <c r="M242" s="42"/>
      <c r="N242" s="42"/>
      <c r="O242" s="44"/>
      <c r="P242" s="42">
        <f t="shared" si="21"/>
        <v>0</v>
      </c>
      <c r="Q242" s="45">
        <v>0</v>
      </c>
      <c r="R242" s="45"/>
      <c r="S242" s="45"/>
      <c r="T242" s="45"/>
      <c r="U242" s="45">
        <v>0</v>
      </c>
      <c r="V242" s="21"/>
      <c r="W242" s="45"/>
      <c r="X242" s="45"/>
      <c r="Y242" s="45">
        <v>0</v>
      </c>
      <c r="Z242" s="45">
        <v>0</v>
      </c>
      <c r="AA242" s="45"/>
      <c r="AB242" s="45"/>
      <c r="AC242" s="46">
        <f t="shared" si="22"/>
        <v>0</v>
      </c>
      <c r="AD242" s="15">
        <f t="shared" si="20"/>
        <v>0</v>
      </c>
    </row>
    <row r="243" spans="1:30">
      <c r="A243" s="14">
        <v>239</v>
      </c>
      <c r="B243" s="40" t="s">
        <v>207</v>
      </c>
      <c r="C243" s="41" t="s">
        <v>269</v>
      </c>
      <c r="D243" s="42"/>
      <c r="E243" s="42">
        <v>0</v>
      </c>
      <c r="F243" s="42"/>
      <c r="G243" s="42"/>
      <c r="H243" s="42"/>
      <c r="I243" s="42"/>
      <c r="J243" s="42"/>
      <c r="K243" s="42"/>
      <c r="L243" s="42"/>
      <c r="M243" s="42"/>
      <c r="N243" s="42"/>
      <c r="O243" s="44">
        <v>200</v>
      </c>
      <c r="P243" s="42">
        <f t="shared" si="21"/>
        <v>200</v>
      </c>
      <c r="Q243" s="45">
        <v>0</v>
      </c>
      <c r="R243" s="45"/>
      <c r="S243" s="45"/>
      <c r="T243" s="45"/>
      <c r="U243" s="45">
        <v>0</v>
      </c>
      <c r="V243" s="21"/>
      <c r="W243" s="45"/>
      <c r="X243" s="45"/>
      <c r="Y243" s="45">
        <v>0</v>
      </c>
      <c r="Z243" s="45">
        <v>0</v>
      </c>
      <c r="AA243" s="45"/>
      <c r="AB243" s="45"/>
      <c r="AC243" s="46">
        <f t="shared" si="22"/>
        <v>0</v>
      </c>
      <c r="AD243" s="15">
        <f t="shared" si="20"/>
        <v>200</v>
      </c>
    </row>
    <row r="244" spans="1:30">
      <c r="A244" s="14">
        <v>240</v>
      </c>
      <c r="B244" s="40" t="s">
        <v>207</v>
      </c>
      <c r="C244" s="41" t="s">
        <v>270</v>
      </c>
      <c r="D244" s="42"/>
      <c r="E244" s="42">
        <v>10</v>
      </c>
      <c r="F244" s="42"/>
      <c r="G244" s="42"/>
      <c r="H244" s="42"/>
      <c r="I244" s="42"/>
      <c r="J244" s="42"/>
      <c r="K244" s="42"/>
      <c r="L244" s="42"/>
      <c r="M244" s="42"/>
      <c r="N244" s="42"/>
      <c r="O244" s="44">
        <v>150</v>
      </c>
      <c r="P244" s="42">
        <f t="shared" si="21"/>
        <v>160</v>
      </c>
      <c r="Q244" s="45">
        <v>0</v>
      </c>
      <c r="R244" s="45"/>
      <c r="S244" s="45"/>
      <c r="T244" s="45"/>
      <c r="U244" s="45">
        <v>0</v>
      </c>
      <c r="V244" s="21"/>
      <c r="W244" s="45"/>
      <c r="X244" s="45"/>
      <c r="Y244" s="45">
        <v>0</v>
      </c>
      <c r="Z244" s="45">
        <v>0</v>
      </c>
      <c r="AA244" s="45"/>
      <c r="AB244" s="45"/>
      <c r="AC244" s="46">
        <f t="shared" si="22"/>
        <v>0</v>
      </c>
      <c r="AD244" s="15">
        <f t="shared" si="20"/>
        <v>160</v>
      </c>
    </row>
    <row r="245" spans="1:30">
      <c r="A245" s="14">
        <v>241</v>
      </c>
      <c r="B245" s="40" t="s">
        <v>207</v>
      </c>
      <c r="C245" s="41" t="s">
        <v>271</v>
      </c>
      <c r="D245" s="42"/>
      <c r="E245" s="42">
        <v>10</v>
      </c>
      <c r="F245" s="42"/>
      <c r="G245" s="42"/>
      <c r="H245" s="42"/>
      <c r="I245" s="42"/>
      <c r="J245" s="42"/>
      <c r="K245" s="42"/>
      <c r="L245" s="42"/>
      <c r="M245" s="42"/>
      <c r="N245" s="42"/>
      <c r="O245" s="44">
        <v>90</v>
      </c>
      <c r="P245" s="42">
        <f t="shared" si="21"/>
        <v>100</v>
      </c>
      <c r="Q245" s="45">
        <v>10</v>
      </c>
      <c r="R245" s="45"/>
      <c r="S245" s="45"/>
      <c r="T245" s="45"/>
      <c r="U245" s="45">
        <v>0</v>
      </c>
      <c r="V245" s="21"/>
      <c r="W245" s="45"/>
      <c r="X245" s="45"/>
      <c r="Y245" s="45">
        <v>0</v>
      </c>
      <c r="Z245" s="45">
        <v>0</v>
      </c>
      <c r="AA245" s="45"/>
      <c r="AB245" s="45">
        <v>300</v>
      </c>
      <c r="AC245" s="46">
        <f t="shared" si="22"/>
        <v>310</v>
      </c>
      <c r="AD245" s="15">
        <f t="shared" si="20"/>
        <v>410</v>
      </c>
    </row>
    <row r="246" spans="1:30">
      <c r="A246" s="14">
        <v>242</v>
      </c>
      <c r="B246" s="40" t="s">
        <v>207</v>
      </c>
      <c r="C246" s="41" t="s">
        <v>272</v>
      </c>
      <c r="D246" s="42"/>
      <c r="E246" s="42">
        <v>0</v>
      </c>
      <c r="F246" s="42"/>
      <c r="G246" s="42"/>
      <c r="H246" s="42"/>
      <c r="I246" s="42"/>
      <c r="J246" s="42"/>
      <c r="K246" s="42"/>
      <c r="L246" s="42"/>
      <c r="M246" s="42"/>
      <c r="N246" s="42"/>
      <c r="O246" s="44"/>
      <c r="P246" s="42">
        <f t="shared" si="21"/>
        <v>0</v>
      </c>
      <c r="Q246" s="45">
        <v>0</v>
      </c>
      <c r="R246" s="45"/>
      <c r="S246" s="45"/>
      <c r="T246" s="45"/>
      <c r="U246" s="45">
        <v>0</v>
      </c>
      <c r="V246" s="21"/>
      <c r="W246" s="45"/>
      <c r="X246" s="45"/>
      <c r="Y246" s="45">
        <v>0</v>
      </c>
      <c r="Z246" s="45">
        <v>0</v>
      </c>
      <c r="AA246" s="45"/>
      <c r="AB246" s="45"/>
      <c r="AC246" s="46">
        <f t="shared" si="22"/>
        <v>0</v>
      </c>
      <c r="AD246" s="15">
        <f t="shared" si="20"/>
        <v>0</v>
      </c>
    </row>
    <row r="247" spans="1:30">
      <c r="A247" s="14">
        <v>243</v>
      </c>
      <c r="B247" s="40" t="s">
        <v>207</v>
      </c>
      <c r="C247" s="41" t="s">
        <v>273</v>
      </c>
      <c r="D247" s="42"/>
      <c r="E247" s="42">
        <v>60</v>
      </c>
      <c r="F247" s="42"/>
      <c r="G247" s="42"/>
      <c r="H247" s="42"/>
      <c r="I247" s="42"/>
      <c r="J247" s="42"/>
      <c r="K247" s="42"/>
      <c r="L247" s="42"/>
      <c r="M247" s="42"/>
      <c r="N247" s="42"/>
      <c r="O247" s="44">
        <v>290</v>
      </c>
      <c r="P247" s="42">
        <f t="shared" si="21"/>
        <v>350</v>
      </c>
      <c r="Q247" s="45">
        <v>30</v>
      </c>
      <c r="R247" s="45">
        <v>30</v>
      </c>
      <c r="S247" s="45"/>
      <c r="T247" s="45"/>
      <c r="U247" s="45">
        <v>0</v>
      </c>
      <c r="V247" s="21"/>
      <c r="W247" s="45"/>
      <c r="X247" s="45"/>
      <c r="Y247" s="45">
        <v>0</v>
      </c>
      <c r="Z247" s="45">
        <v>0</v>
      </c>
      <c r="AA247" s="45"/>
      <c r="AB247" s="45">
        <v>300</v>
      </c>
      <c r="AC247" s="46">
        <f t="shared" si="22"/>
        <v>360</v>
      </c>
      <c r="AD247" s="15">
        <f t="shared" ref="AD247:AD272" si="23">P247+AC247</f>
        <v>710</v>
      </c>
    </row>
    <row r="248" spans="1:30">
      <c r="A248" s="14">
        <v>244</v>
      </c>
      <c r="B248" s="40" t="s">
        <v>207</v>
      </c>
      <c r="C248" s="41" t="s">
        <v>274</v>
      </c>
      <c r="D248" s="42"/>
      <c r="E248" s="42">
        <v>10</v>
      </c>
      <c r="F248" s="42"/>
      <c r="G248" s="42"/>
      <c r="H248" s="42"/>
      <c r="I248" s="42"/>
      <c r="J248" s="42"/>
      <c r="K248" s="42"/>
      <c r="L248" s="42"/>
      <c r="M248" s="42"/>
      <c r="N248" s="42"/>
      <c r="O248" s="44"/>
      <c r="P248" s="42">
        <f t="shared" ref="P248:P252" si="24">D248+E248+F248+G248+H248+I248+J248+K248+L248+M248+N248+O248</f>
        <v>10</v>
      </c>
      <c r="Q248" s="45">
        <v>0</v>
      </c>
      <c r="R248" s="45"/>
      <c r="S248" s="45"/>
      <c r="T248" s="45"/>
      <c r="U248" s="45">
        <v>0</v>
      </c>
      <c r="V248" s="21"/>
      <c r="W248" s="45"/>
      <c r="X248" s="45"/>
      <c r="Y248" s="45">
        <v>0</v>
      </c>
      <c r="Z248" s="45">
        <v>0</v>
      </c>
      <c r="AA248" s="45"/>
      <c r="AB248" s="45"/>
      <c r="AC248" s="46">
        <f t="shared" ref="AC248:AC253" si="25">Q248+R248+S248+T248+U248+W248+X248+Y248+Z248+AA248+AB248</f>
        <v>0</v>
      </c>
      <c r="AD248" s="15">
        <f t="shared" si="23"/>
        <v>10</v>
      </c>
    </row>
    <row r="249" spans="1:30">
      <c r="A249" s="14">
        <v>245</v>
      </c>
      <c r="B249" s="40" t="s">
        <v>207</v>
      </c>
      <c r="C249" s="41" t="s">
        <v>275</v>
      </c>
      <c r="D249" s="42"/>
      <c r="E249" s="42">
        <v>30</v>
      </c>
      <c r="F249" s="42"/>
      <c r="G249" s="42"/>
      <c r="H249" s="42"/>
      <c r="I249" s="42"/>
      <c r="J249" s="42"/>
      <c r="K249" s="42"/>
      <c r="L249" s="42"/>
      <c r="M249" s="42"/>
      <c r="N249" s="42">
        <v>140</v>
      </c>
      <c r="O249" s="44"/>
      <c r="P249" s="42">
        <f t="shared" si="24"/>
        <v>170</v>
      </c>
      <c r="Q249" s="45">
        <v>10</v>
      </c>
      <c r="R249" s="45"/>
      <c r="S249" s="45">
        <v>150</v>
      </c>
      <c r="T249" s="45"/>
      <c r="U249" s="45">
        <v>0</v>
      </c>
      <c r="V249" s="21"/>
      <c r="W249" s="45"/>
      <c r="X249" s="45"/>
      <c r="Y249" s="45">
        <v>0</v>
      </c>
      <c r="Z249" s="45">
        <v>0</v>
      </c>
      <c r="AA249" s="45"/>
      <c r="AB249" s="45"/>
      <c r="AC249" s="46">
        <f t="shared" si="25"/>
        <v>160</v>
      </c>
      <c r="AD249" s="15">
        <f t="shared" si="23"/>
        <v>330</v>
      </c>
    </row>
    <row r="250" spans="1:30">
      <c r="A250" s="14">
        <v>246</v>
      </c>
      <c r="B250" s="40" t="s">
        <v>207</v>
      </c>
      <c r="C250" s="41" t="s">
        <v>276</v>
      </c>
      <c r="D250" s="42"/>
      <c r="E250" s="42">
        <v>10</v>
      </c>
      <c r="F250" s="42"/>
      <c r="G250" s="42"/>
      <c r="H250" s="42"/>
      <c r="I250" s="42"/>
      <c r="J250" s="42"/>
      <c r="K250" s="42"/>
      <c r="L250" s="42"/>
      <c r="M250" s="42"/>
      <c r="N250" s="42"/>
      <c r="O250" s="44"/>
      <c r="P250" s="42">
        <f t="shared" si="24"/>
        <v>10</v>
      </c>
      <c r="Q250" s="45">
        <v>10</v>
      </c>
      <c r="R250" s="45"/>
      <c r="S250" s="45"/>
      <c r="T250" s="45"/>
      <c r="U250" s="45">
        <v>0</v>
      </c>
      <c r="V250" s="21"/>
      <c r="W250" s="45"/>
      <c r="X250" s="45"/>
      <c r="Y250" s="45">
        <v>0</v>
      </c>
      <c r="Z250" s="45">
        <v>0</v>
      </c>
      <c r="AA250" s="45"/>
      <c r="AB250" s="45"/>
      <c r="AC250" s="46">
        <f t="shared" si="25"/>
        <v>10</v>
      </c>
      <c r="AD250" s="15">
        <f t="shared" si="23"/>
        <v>20</v>
      </c>
    </row>
    <row r="251" spans="1:30">
      <c r="A251" s="14">
        <v>247</v>
      </c>
      <c r="B251" s="40" t="s">
        <v>207</v>
      </c>
      <c r="C251" s="41" t="s">
        <v>213</v>
      </c>
      <c r="D251" s="42"/>
      <c r="E251" s="42">
        <v>0</v>
      </c>
      <c r="F251" s="42">
        <v>40</v>
      </c>
      <c r="G251" s="42"/>
      <c r="H251" s="42"/>
      <c r="I251" s="42"/>
      <c r="J251" s="42"/>
      <c r="K251" s="42"/>
      <c r="L251" s="42">
        <v>50</v>
      </c>
      <c r="M251" s="42">
        <v>170</v>
      </c>
      <c r="N251" s="42"/>
      <c r="O251" s="44"/>
      <c r="P251" s="42">
        <f t="shared" si="24"/>
        <v>260</v>
      </c>
      <c r="Q251" s="45">
        <v>10</v>
      </c>
      <c r="R251" s="45"/>
      <c r="S251" s="45">
        <v>150</v>
      </c>
      <c r="T251" s="45"/>
      <c r="U251" s="45">
        <v>0</v>
      </c>
      <c r="V251" s="21"/>
      <c r="W251" s="45"/>
      <c r="X251" s="45"/>
      <c r="Y251" s="45">
        <v>300</v>
      </c>
      <c r="Z251" s="45">
        <v>160</v>
      </c>
      <c r="AA251" s="45"/>
      <c r="AB251" s="45"/>
      <c r="AC251" s="46">
        <f t="shared" si="25"/>
        <v>620</v>
      </c>
      <c r="AD251" s="15">
        <f t="shared" si="23"/>
        <v>880</v>
      </c>
    </row>
    <row r="252" spans="1:30">
      <c r="A252" s="14">
        <v>248</v>
      </c>
      <c r="B252" s="40" t="s">
        <v>207</v>
      </c>
      <c r="C252" s="44" t="s">
        <v>214</v>
      </c>
      <c r="D252" s="42"/>
      <c r="E252" s="42">
        <v>80</v>
      </c>
      <c r="F252" s="42"/>
      <c r="G252" s="42"/>
      <c r="H252" s="42"/>
      <c r="I252" s="42"/>
      <c r="J252" s="42"/>
      <c r="K252" s="42"/>
      <c r="L252" s="42"/>
      <c r="M252" s="42"/>
      <c r="N252" s="44"/>
      <c r="O252" s="42">
        <v>90</v>
      </c>
      <c r="P252" s="42">
        <f t="shared" si="24"/>
        <v>170</v>
      </c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>
        <v>360</v>
      </c>
      <c r="AC252" s="46">
        <f t="shared" si="25"/>
        <v>360</v>
      </c>
      <c r="AD252" s="15">
        <f t="shared" si="23"/>
        <v>530</v>
      </c>
    </row>
    <row r="253" spans="1:30">
      <c r="A253" s="14">
        <v>249</v>
      </c>
      <c r="B253" s="40" t="s">
        <v>207</v>
      </c>
      <c r="C253" s="41" t="s">
        <v>277</v>
      </c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45">
        <v>0</v>
      </c>
      <c r="R253" s="45"/>
      <c r="S253" s="45"/>
      <c r="T253" s="45">
        <v>400</v>
      </c>
      <c r="U253" s="45">
        <v>0</v>
      </c>
      <c r="V253" s="21"/>
      <c r="W253" s="45">
        <v>108</v>
      </c>
      <c r="X253" s="45"/>
      <c r="Y253" s="45">
        <v>20</v>
      </c>
      <c r="Z253" s="45">
        <v>0</v>
      </c>
      <c r="AA253" s="45">
        <v>125</v>
      </c>
      <c r="AB253" s="45"/>
      <c r="AC253" s="46">
        <f t="shared" si="25"/>
        <v>653</v>
      </c>
      <c r="AD253" s="15">
        <f t="shared" si="23"/>
        <v>653</v>
      </c>
    </row>
    <row r="254" spans="1:30">
      <c r="A254" s="14">
        <v>250</v>
      </c>
      <c r="B254" s="4" t="s">
        <v>370</v>
      </c>
      <c r="C254" s="5" t="s">
        <v>324</v>
      </c>
      <c r="D254" s="9"/>
      <c r="E254" s="9">
        <v>60</v>
      </c>
      <c r="F254" s="9">
        <v>20</v>
      </c>
      <c r="G254" s="9"/>
      <c r="H254" s="9">
        <v>33</v>
      </c>
      <c r="I254" s="9">
        <v>216</v>
      </c>
      <c r="J254" s="9">
        <v>486</v>
      </c>
      <c r="K254" s="9"/>
      <c r="L254" s="9"/>
      <c r="M254" s="9"/>
      <c r="N254" s="9"/>
      <c r="O254" s="9"/>
      <c r="P254" s="9">
        <f t="shared" ref="P254:P271" si="26">SUM(D254:O254)</f>
        <v>815</v>
      </c>
      <c r="Q254" s="97">
        <v>40</v>
      </c>
      <c r="R254" s="97">
        <v>40</v>
      </c>
      <c r="S254" s="97">
        <v>20</v>
      </c>
      <c r="T254" s="98"/>
      <c r="U254" s="98">
        <v>10</v>
      </c>
      <c r="V254" s="98"/>
      <c r="W254" s="98">
        <v>180</v>
      </c>
      <c r="X254" s="98"/>
      <c r="Y254" s="98"/>
      <c r="Z254" s="98">
        <v>180</v>
      </c>
      <c r="AA254" s="98"/>
      <c r="AB254" s="97"/>
      <c r="AC254" s="97">
        <f t="shared" ref="AC254:AC272" si="27">SUM(Q254:AB254)</f>
        <v>470</v>
      </c>
      <c r="AD254" s="97">
        <f t="shared" si="23"/>
        <v>1285</v>
      </c>
    </row>
    <row r="255" spans="1:30">
      <c r="A255" s="14">
        <v>251</v>
      </c>
      <c r="B255" s="4" t="s">
        <v>370</v>
      </c>
      <c r="C255" s="5" t="s">
        <v>371</v>
      </c>
      <c r="D255" s="9"/>
      <c r="E255" s="9">
        <v>100</v>
      </c>
      <c r="F255" s="9">
        <v>10</v>
      </c>
      <c r="G255" s="9"/>
      <c r="H255" s="9">
        <v>18</v>
      </c>
      <c r="I255" s="9"/>
      <c r="J255" s="9"/>
      <c r="K255" s="9"/>
      <c r="L255" s="9"/>
      <c r="M255" s="9"/>
      <c r="N255" s="9"/>
      <c r="O255" s="9"/>
      <c r="P255" s="9">
        <f t="shared" si="26"/>
        <v>128</v>
      </c>
      <c r="Q255" s="97">
        <v>30</v>
      </c>
      <c r="R255" s="97">
        <v>50</v>
      </c>
      <c r="S255" s="97">
        <v>20</v>
      </c>
      <c r="T255" s="98"/>
      <c r="U255" s="98">
        <v>12</v>
      </c>
      <c r="V255" s="98"/>
      <c r="W255" s="98">
        <v>216</v>
      </c>
      <c r="X255" s="98"/>
      <c r="Y255" s="98"/>
      <c r="Z255" s="98"/>
      <c r="AA255" s="98"/>
      <c r="AB255" s="97"/>
      <c r="AC255" s="97">
        <f t="shared" si="27"/>
        <v>328</v>
      </c>
      <c r="AD255" s="97">
        <f t="shared" si="23"/>
        <v>456</v>
      </c>
    </row>
    <row r="256" spans="1:30">
      <c r="A256" s="14">
        <v>252</v>
      </c>
      <c r="B256" s="4" t="s">
        <v>370</v>
      </c>
      <c r="C256" s="5" t="s">
        <v>325</v>
      </c>
      <c r="D256" s="9"/>
      <c r="E256" s="9">
        <v>60</v>
      </c>
      <c r="F256" s="9">
        <v>10</v>
      </c>
      <c r="G256" s="9"/>
      <c r="H256" s="9">
        <v>16</v>
      </c>
      <c r="I256" s="9">
        <v>216</v>
      </c>
      <c r="J256" s="9">
        <v>486</v>
      </c>
      <c r="K256" s="9"/>
      <c r="L256" s="9"/>
      <c r="M256" s="9"/>
      <c r="N256" s="9"/>
      <c r="O256" s="9"/>
      <c r="P256" s="9">
        <f t="shared" si="26"/>
        <v>788</v>
      </c>
      <c r="Q256" s="97">
        <v>30</v>
      </c>
      <c r="R256" s="97">
        <v>50</v>
      </c>
      <c r="S256" s="97">
        <v>10</v>
      </c>
      <c r="T256" s="98"/>
      <c r="U256" s="98">
        <v>2</v>
      </c>
      <c r="V256" s="98"/>
      <c r="W256" s="98">
        <v>252</v>
      </c>
      <c r="X256" s="98"/>
      <c r="Y256" s="98"/>
      <c r="Z256" s="98"/>
      <c r="AA256" s="98"/>
      <c r="AB256" s="98"/>
      <c r="AC256" s="97">
        <f t="shared" si="27"/>
        <v>344</v>
      </c>
      <c r="AD256" s="97">
        <f t="shared" si="23"/>
        <v>1132</v>
      </c>
    </row>
    <row r="257" spans="1:30">
      <c r="A257" s="14">
        <v>253</v>
      </c>
      <c r="B257" s="4" t="s">
        <v>370</v>
      </c>
      <c r="C257" s="5" t="s">
        <v>326</v>
      </c>
      <c r="D257" s="9"/>
      <c r="E257" s="9">
        <v>40</v>
      </c>
      <c r="F257" s="9">
        <v>10</v>
      </c>
      <c r="G257" s="9"/>
      <c r="H257" s="9">
        <v>6</v>
      </c>
      <c r="I257" s="9"/>
      <c r="J257" s="9"/>
      <c r="K257" s="9"/>
      <c r="L257" s="9"/>
      <c r="M257" s="9"/>
      <c r="N257" s="9"/>
      <c r="O257" s="9">
        <v>150</v>
      </c>
      <c r="P257" s="9">
        <f t="shared" si="26"/>
        <v>206</v>
      </c>
      <c r="Q257" s="97"/>
      <c r="R257" s="97">
        <v>20</v>
      </c>
      <c r="S257" s="97">
        <v>70</v>
      </c>
      <c r="T257" s="98"/>
      <c r="U257" s="98">
        <v>13</v>
      </c>
      <c r="V257" s="98"/>
      <c r="W257" s="98">
        <v>648</v>
      </c>
      <c r="X257" s="98"/>
      <c r="Y257" s="98"/>
      <c r="Z257" s="98"/>
      <c r="AA257" s="98"/>
      <c r="AB257" s="98">
        <v>360</v>
      </c>
      <c r="AC257" s="97">
        <f t="shared" si="27"/>
        <v>1111</v>
      </c>
      <c r="AD257" s="97">
        <f t="shared" si="23"/>
        <v>1317</v>
      </c>
    </row>
    <row r="258" spans="1:30">
      <c r="A258" s="14">
        <v>254</v>
      </c>
      <c r="B258" s="4" t="s">
        <v>370</v>
      </c>
      <c r="C258" s="5" t="s">
        <v>327</v>
      </c>
      <c r="D258" s="9"/>
      <c r="E258" s="9">
        <v>80</v>
      </c>
      <c r="F258" s="9">
        <v>10</v>
      </c>
      <c r="G258" s="9"/>
      <c r="H258" s="9">
        <v>10</v>
      </c>
      <c r="I258" s="9">
        <v>243</v>
      </c>
      <c r="J258" s="9">
        <v>648</v>
      </c>
      <c r="K258" s="9"/>
      <c r="L258" s="9"/>
      <c r="M258" s="9"/>
      <c r="N258" s="9">
        <v>284</v>
      </c>
      <c r="O258" s="9"/>
      <c r="P258" s="9">
        <f t="shared" si="26"/>
        <v>1275</v>
      </c>
      <c r="Q258" s="97"/>
      <c r="R258" s="97">
        <v>50</v>
      </c>
      <c r="S258" s="97">
        <v>30</v>
      </c>
      <c r="T258" s="98"/>
      <c r="U258" s="98">
        <v>3</v>
      </c>
      <c r="V258" s="98"/>
      <c r="W258" s="98">
        <v>216</v>
      </c>
      <c r="X258" s="98"/>
      <c r="Y258" s="98"/>
      <c r="Z258" s="98"/>
      <c r="AA258" s="98">
        <v>50</v>
      </c>
      <c r="AB258" s="98"/>
      <c r="AC258" s="97">
        <f t="shared" si="27"/>
        <v>349</v>
      </c>
      <c r="AD258" s="97">
        <f t="shared" si="23"/>
        <v>1624</v>
      </c>
    </row>
    <row r="259" spans="1:30">
      <c r="A259" s="14">
        <v>255</v>
      </c>
      <c r="B259" s="4" t="s">
        <v>370</v>
      </c>
      <c r="C259" s="5" t="s">
        <v>328</v>
      </c>
      <c r="D259" s="9"/>
      <c r="E259" s="9">
        <v>100</v>
      </c>
      <c r="F259" s="9">
        <v>10</v>
      </c>
      <c r="G259" s="9"/>
      <c r="H259" s="9">
        <v>14</v>
      </c>
      <c r="I259" s="9">
        <v>270</v>
      </c>
      <c r="J259" s="9">
        <v>648</v>
      </c>
      <c r="K259" s="9"/>
      <c r="L259" s="9"/>
      <c r="M259" s="9"/>
      <c r="N259" s="9">
        <v>133</v>
      </c>
      <c r="O259" s="9"/>
      <c r="P259" s="9">
        <f t="shared" si="26"/>
        <v>1175</v>
      </c>
      <c r="Q259" s="97">
        <v>40</v>
      </c>
      <c r="R259" s="97">
        <v>60</v>
      </c>
      <c r="S259" s="97">
        <v>30</v>
      </c>
      <c r="T259" s="98"/>
      <c r="U259" s="98">
        <v>21</v>
      </c>
      <c r="V259" s="98"/>
      <c r="W259" s="98">
        <v>864</v>
      </c>
      <c r="X259" s="98"/>
      <c r="Y259" s="98"/>
      <c r="Z259" s="98">
        <v>180</v>
      </c>
      <c r="AA259" s="98">
        <v>50</v>
      </c>
      <c r="AB259" s="98"/>
      <c r="AC259" s="97">
        <f t="shared" si="27"/>
        <v>1245</v>
      </c>
      <c r="AD259" s="97">
        <f t="shared" si="23"/>
        <v>2420</v>
      </c>
    </row>
    <row r="260" spans="1:30">
      <c r="A260" s="14">
        <v>256</v>
      </c>
      <c r="B260" s="4" t="s">
        <v>370</v>
      </c>
      <c r="C260" s="5" t="s">
        <v>322</v>
      </c>
      <c r="D260" s="9"/>
      <c r="E260" s="9">
        <v>50</v>
      </c>
      <c r="F260" s="9">
        <v>20</v>
      </c>
      <c r="G260" s="9"/>
      <c r="H260" s="9">
        <v>7</v>
      </c>
      <c r="I260" s="9">
        <v>216</v>
      </c>
      <c r="J260" s="9">
        <v>216</v>
      </c>
      <c r="K260" s="9"/>
      <c r="L260" s="9"/>
      <c r="M260" s="9"/>
      <c r="N260" s="9"/>
      <c r="O260" s="9">
        <v>150</v>
      </c>
      <c r="P260" s="9">
        <f t="shared" si="26"/>
        <v>659</v>
      </c>
      <c r="Q260" s="97"/>
      <c r="R260" s="97">
        <v>60</v>
      </c>
      <c r="S260" s="97">
        <v>20</v>
      </c>
      <c r="T260" s="98"/>
      <c r="U260" s="98">
        <v>10</v>
      </c>
      <c r="V260" s="98"/>
      <c r="W260" s="98">
        <v>648</v>
      </c>
      <c r="X260" s="98"/>
      <c r="Y260" s="98"/>
      <c r="Z260" s="98"/>
      <c r="AA260" s="98"/>
      <c r="AB260" s="98">
        <v>300</v>
      </c>
      <c r="AC260" s="97">
        <f t="shared" si="27"/>
        <v>1038</v>
      </c>
      <c r="AD260" s="97">
        <f t="shared" si="23"/>
        <v>1697</v>
      </c>
    </row>
    <row r="261" spans="1:30">
      <c r="A261" s="14">
        <v>257</v>
      </c>
      <c r="B261" s="4" t="s">
        <v>370</v>
      </c>
      <c r="C261" s="5" t="s">
        <v>330</v>
      </c>
      <c r="D261" s="9"/>
      <c r="E261" s="9">
        <v>80</v>
      </c>
      <c r="F261" s="9">
        <v>10</v>
      </c>
      <c r="G261" s="9"/>
      <c r="H261" s="9">
        <v>6</v>
      </c>
      <c r="I261" s="9"/>
      <c r="J261" s="9">
        <v>270</v>
      </c>
      <c r="K261" s="9"/>
      <c r="L261" s="9"/>
      <c r="M261" s="9"/>
      <c r="N261" s="9"/>
      <c r="O261" s="9"/>
      <c r="P261" s="9">
        <f t="shared" si="26"/>
        <v>366</v>
      </c>
      <c r="Q261" s="97">
        <v>10</v>
      </c>
      <c r="R261" s="97">
        <v>40</v>
      </c>
      <c r="S261" s="97">
        <v>40</v>
      </c>
      <c r="T261" s="98"/>
      <c r="U261" s="98">
        <v>14</v>
      </c>
      <c r="V261" s="98"/>
      <c r="W261" s="98">
        <v>432</v>
      </c>
      <c r="X261" s="98"/>
      <c r="Y261" s="98"/>
      <c r="Z261" s="98"/>
      <c r="AA261" s="98">
        <v>170</v>
      </c>
      <c r="AB261" s="98"/>
      <c r="AC261" s="97">
        <f t="shared" si="27"/>
        <v>706</v>
      </c>
      <c r="AD261" s="97">
        <f t="shared" si="23"/>
        <v>1072</v>
      </c>
    </row>
    <row r="262" spans="1:30">
      <c r="A262" s="14">
        <v>258</v>
      </c>
      <c r="B262" s="4" t="s">
        <v>370</v>
      </c>
      <c r="C262" s="5" t="s">
        <v>329</v>
      </c>
      <c r="D262" s="9"/>
      <c r="E262" s="9">
        <v>90</v>
      </c>
      <c r="F262" s="9">
        <v>20</v>
      </c>
      <c r="G262" s="9"/>
      <c r="H262" s="9">
        <v>6</v>
      </c>
      <c r="I262" s="9">
        <v>162</v>
      </c>
      <c r="J262" s="9">
        <v>378</v>
      </c>
      <c r="K262" s="9"/>
      <c r="L262" s="9"/>
      <c r="M262" s="9"/>
      <c r="N262" s="9"/>
      <c r="O262" s="9"/>
      <c r="P262" s="9">
        <f t="shared" si="26"/>
        <v>656</v>
      </c>
      <c r="Q262" s="97">
        <v>30</v>
      </c>
      <c r="R262" s="97">
        <v>40</v>
      </c>
      <c r="S262" s="97">
        <v>10</v>
      </c>
      <c r="T262" s="98"/>
      <c r="U262" s="98">
        <v>1</v>
      </c>
      <c r="V262" s="98"/>
      <c r="W262" s="98">
        <v>216</v>
      </c>
      <c r="X262" s="98"/>
      <c r="Y262" s="98"/>
      <c r="Z262" s="98"/>
      <c r="AA262" s="98"/>
      <c r="AB262" s="98"/>
      <c r="AC262" s="97">
        <f t="shared" si="27"/>
        <v>297</v>
      </c>
      <c r="AD262" s="97">
        <f t="shared" si="23"/>
        <v>953</v>
      </c>
    </row>
    <row r="263" spans="1:30">
      <c r="A263" s="14">
        <v>259</v>
      </c>
      <c r="B263" s="4" t="s">
        <v>370</v>
      </c>
      <c r="C263" s="5" t="s">
        <v>331</v>
      </c>
      <c r="D263" s="9"/>
      <c r="E263" s="9">
        <v>0</v>
      </c>
      <c r="F263" s="9">
        <v>10</v>
      </c>
      <c r="G263" s="9"/>
      <c r="H263" s="9">
        <v>3</v>
      </c>
      <c r="I263" s="9"/>
      <c r="J263" s="9"/>
      <c r="K263" s="9"/>
      <c r="L263" s="9"/>
      <c r="M263" s="9"/>
      <c r="N263" s="9"/>
      <c r="O263" s="9"/>
      <c r="P263" s="9">
        <f t="shared" si="26"/>
        <v>13</v>
      </c>
      <c r="Q263" s="97"/>
      <c r="R263" s="97">
        <v>50</v>
      </c>
      <c r="S263" s="97"/>
      <c r="T263" s="98"/>
      <c r="U263" s="98"/>
      <c r="V263" s="98"/>
      <c r="W263" s="98">
        <v>240</v>
      </c>
      <c r="X263" s="98"/>
      <c r="Y263" s="98"/>
      <c r="Z263" s="98"/>
      <c r="AA263" s="98"/>
      <c r="AB263" s="98"/>
      <c r="AC263" s="97">
        <f t="shared" si="27"/>
        <v>290</v>
      </c>
      <c r="AD263" s="97">
        <f t="shared" si="23"/>
        <v>303</v>
      </c>
    </row>
    <row r="264" spans="1:30">
      <c r="A264" s="14">
        <v>260</v>
      </c>
      <c r="B264" s="4" t="s">
        <v>370</v>
      </c>
      <c r="C264" s="5" t="s">
        <v>372</v>
      </c>
      <c r="D264" s="9"/>
      <c r="E264" s="9">
        <v>100</v>
      </c>
      <c r="F264" s="9">
        <v>10</v>
      </c>
      <c r="G264" s="9"/>
      <c r="H264" s="9">
        <v>7</v>
      </c>
      <c r="I264" s="9">
        <v>81</v>
      </c>
      <c r="J264" s="9">
        <v>378</v>
      </c>
      <c r="K264" s="9"/>
      <c r="L264" s="9"/>
      <c r="M264" s="9"/>
      <c r="N264" s="9">
        <v>183</v>
      </c>
      <c r="O264" s="9"/>
      <c r="P264" s="9">
        <f t="shared" si="26"/>
        <v>759</v>
      </c>
      <c r="Q264" s="97"/>
      <c r="R264" s="97">
        <v>50</v>
      </c>
      <c r="S264" s="97">
        <v>10</v>
      </c>
      <c r="T264" s="98"/>
      <c r="U264" s="98">
        <v>6</v>
      </c>
      <c r="V264" s="98"/>
      <c r="W264" s="98">
        <v>432</v>
      </c>
      <c r="X264" s="98"/>
      <c r="Y264" s="98"/>
      <c r="Z264" s="98"/>
      <c r="AA264" s="98">
        <v>205</v>
      </c>
      <c r="AB264" s="98"/>
      <c r="AC264" s="97">
        <f t="shared" si="27"/>
        <v>703</v>
      </c>
      <c r="AD264" s="97">
        <f t="shared" si="23"/>
        <v>1462</v>
      </c>
    </row>
    <row r="265" spans="1:30">
      <c r="A265" s="14">
        <v>261</v>
      </c>
      <c r="B265" s="4" t="s">
        <v>370</v>
      </c>
      <c r="C265" s="5" t="s">
        <v>334</v>
      </c>
      <c r="D265" s="9"/>
      <c r="E265" s="9">
        <v>100</v>
      </c>
      <c r="F265" s="9">
        <v>20</v>
      </c>
      <c r="G265" s="9"/>
      <c r="H265" s="9">
        <v>23</v>
      </c>
      <c r="I265" s="9">
        <v>162</v>
      </c>
      <c r="J265" s="9">
        <v>378</v>
      </c>
      <c r="K265" s="9"/>
      <c r="L265" s="9"/>
      <c r="M265" s="9"/>
      <c r="N265" s="9">
        <v>188</v>
      </c>
      <c r="O265" s="9"/>
      <c r="P265" s="9">
        <f t="shared" si="26"/>
        <v>871</v>
      </c>
      <c r="Q265" s="97">
        <v>10</v>
      </c>
      <c r="R265" s="97">
        <v>50</v>
      </c>
      <c r="S265" s="97">
        <v>10</v>
      </c>
      <c r="T265" s="98"/>
      <c r="U265" s="98">
        <v>5</v>
      </c>
      <c r="V265" s="98"/>
      <c r="W265" s="98">
        <v>648</v>
      </c>
      <c r="X265" s="98"/>
      <c r="Y265" s="98"/>
      <c r="Z265" s="98"/>
      <c r="AA265" s="98">
        <v>401</v>
      </c>
      <c r="AB265" s="98"/>
      <c r="AC265" s="97">
        <f t="shared" si="27"/>
        <v>1124</v>
      </c>
      <c r="AD265" s="97">
        <f t="shared" si="23"/>
        <v>1995</v>
      </c>
    </row>
    <row r="266" spans="1:30">
      <c r="A266" s="14">
        <v>262</v>
      </c>
      <c r="B266" s="4" t="s">
        <v>370</v>
      </c>
      <c r="C266" s="5" t="s">
        <v>373</v>
      </c>
      <c r="D266" s="9"/>
      <c r="E266" s="9">
        <v>70</v>
      </c>
      <c r="F266" s="9">
        <v>10</v>
      </c>
      <c r="G266" s="9"/>
      <c r="H266" s="9">
        <v>8</v>
      </c>
      <c r="I266" s="9"/>
      <c r="J266" s="9"/>
      <c r="K266" s="9"/>
      <c r="L266" s="9"/>
      <c r="M266" s="9"/>
      <c r="N266" s="9">
        <v>382</v>
      </c>
      <c r="O266" s="9"/>
      <c r="P266" s="9">
        <f t="shared" si="26"/>
        <v>470</v>
      </c>
      <c r="Q266" s="97"/>
      <c r="R266" s="97">
        <v>50</v>
      </c>
      <c r="S266" s="97">
        <v>30</v>
      </c>
      <c r="T266" s="98"/>
      <c r="U266" s="98">
        <v>14</v>
      </c>
      <c r="V266" s="98"/>
      <c r="W266" s="98">
        <v>648</v>
      </c>
      <c r="X266" s="98"/>
      <c r="Y266" s="98"/>
      <c r="Z266" s="98"/>
      <c r="AA266" s="98">
        <v>205</v>
      </c>
      <c r="AB266" s="98"/>
      <c r="AC266" s="97">
        <f t="shared" si="27"/>
        <v>947</v>
      </c>
      <c r="AD266" s="97">
        <f t="shared" si="23"/>
        <v>1417</v>
      </c>
    </row>
    <row r="267" spans="1:30">
      <c r="A267" s="14">
        <v>263</v>
      </c>
      <c r="B267" s="4" t="s">
        <v>370</v>
      </c>
      <c r="C267" s="5" t="s">
        <v>374</v>
      </c>
      <c r="D267" s="9"/>
      <c r="E267" s="9">
        <v>90</v>
      </c>
      <c r="F267" s="9">
        <v>10</v>
      </c>
      <c r="G267" s="9"/>
      <c r="H267" s="9">
        <v>3</v>
      </c>
      <c r="I267" s="9">
        <v>324</v>
      </c>
      <c r="J267" s="9">
        <v>189</v>
      </c>
      <c r="K267" s="9"/>
      <c r="L267" s="9"/>
      <c r="M267" s="9"/>
      <c r="N267" s="9"/>
      <c r="O267" s="9"/>
      <c r="P267" s="9">
        <f t="shared" si="26"/>
        <v>616</v>
      </c>
      <c r="Q267" s="97">
        <v>50</v>
      </c>
      <c r="R267" s="97">
        <v>50</v>
      </c>
      <c r="S267" s="97"/>
      <c r="T267" s="98"/>
      <c r="U267" s="98"/>
      <c r="V267" s="98"/>
      <c r="W267" s="98">
        <v>180</v>
      </c>
      <c r="X267" s="98"/>
      <c r="Y267" s="98"/>
      <c r="Z267" s="98"/>
      <c r="AA267" s="98"/>
      <c r="AB267" s="98"/>
      <c r="AC267" s="97">
        <f t="shared" si="27"/>
        <v>280</v>
      </c>
      <c r="AD267" s="97">
        <f t="shared" si="23"/>
        <v>896</v>
      </c>
    </row>
    <row r="268" spans="1:30">
      <c r="A268" s="14">
        <v>264</v>
      </c>
      <c r="B268" s="4" t="s">
        <v>370</v>
      </c>
      <c r="C268" s="5" t="s">
        <v>302</v>
      </c>
      <c r="D268" s="9"/>
      <c r="E268" s="9">
        <v>20</v>
      </c>
      <c r="F268" s="9">
        <v>10</v>
      </c>
      <c r="G268" s="9"/>
      <c r="H268" s="9">
        <v>12</v>
      </c>
      <c r="I268" s="9"/>
      <c r="J268" s="9"/>
      <c r="K268" s="9"/>
      <c r="L268" s="9"/>
      <c r="M268" s="9"/>
      <c r="N268" s="9"/>
      <c r="O268" s="9"/>
      <c r="P268" s="9">
        <f t="shared" si="26"/>
        <v>42</v>
      </c>
      <c r="Q268" s="97">
        <v>10</v>
      </c>
      <c r="R268" s="97">
        <v>20</v>
      </c>
      <c r="S268" s="97"/>
      <c r="T268" s="98"/>
      <c r="U268" s="98"/>
      <c r="V268" s="98"/>
      <c r="W268" s="98"/>
      <c r="X268" s="98"/>
      <c r="Y268" s="98"/>
      <c r="Z268" s="98"/>
      <c r="AA268" s="98"/>
      <c r="AB268" s="98"/>
      <c r="AC268" s="97">
        <f t="shared" si="27"/>
        <v>30</v>
      </c>
      <c r="AD268" s="97">
        <f t="shared" si="23"/>
        <v>72</v>
      </c>
    </row>
    <row r="269" spans="1:30">
      <c r="A269" s="14">
        <v>265</v>
      </c>
      <c r="B269" s="4" t="s">
        <v>370</v>
      </c>
      <c r="C269" s="5" t="s">
        <v>320</v>
      </c>
      <c r="D269" s="9"/>
      <c r="E269" s="9">
        <v>20</v>
      </c>
      <c r="F269" s="9">
        <v>0</v>
      </c>
      <c r="G269" s="9"/>
      <c r="H269" s="9">
        <v>4</v>
      </c>
      <c r="I269" s="9"/>
      <c r="J269" s="9"/>
      <c r="K269" s="9"/>
      <c r="L269" s="9"/>
      <c r="M269" s="9"/>
      <c r="N269" s="9"/>
      <c r="O269" s="9">
        <v>150</v>
      </c>
      <c r="P269" s="9">
        <f t="shared" si="26"/>
        <v>174</v>
      </c>
      <c r="Q269" s="97">
        <v>10</v>
      </c>
      <c r="R269" s="97">
        <v>10</v>
      </c>
      <c r="S269" s="97"/>
      <c r="T269" s="98">
        <v>400</v>
      </c>
      <c r="U269" s="98"/>
      <c r="V269" s="98"/>
      <c r="W269" s="98">
        <v>648</v>
      </c>
      <c r="X269" s="98"/>
      <c r="Y269" s="98"/>
      <c r="Z269" s="98"/>
      <c r="AA269" s="98"/>
      <c r="AB269" s="98">
        <v>240</v>
      </c>
      <c r="AC269" s="97">
        <f t="shared" si="27"/>
        <v>1308</v>
      </c>
      <c r="AD269" s="97">
        <f t="shared" si="23"/>
        <v>1482</v>
      </c>
    </row>
    <row r="270" spans="1:30">
      <c r="A270" s="14">
        <v>266</v>
      </c>
      <c r="B270" s="4" t="s">
        <v>370</v>
      </c>
      <c r="C270" s="5" t="s">
        <v>323</v>
      </c>
      <c r="D270" s="9"/>
      <c r="E270" s="9">
        <v>60</v>
      </c>
      <c r="F270" s="9">
        <v>50</v>
      </c>
      <c r="G270" s="9"/>
      <c r="H270" s="9">
        <v>10</v>
      </c>
      <c r="I270" s="9"/>
      <c r="J270" s="9"/>
      <c r="K270" s="9"/>
      <c r="L270" s="9"/>
      <c r="M270" s="9"/>
      <c r="N270" s="9"/>
      <c r="O270" s="9">
        <v>150</v>
      </c>
      <c r="P270" s="9">
        <f t="shared" si="26"/>
        <v>270</v>
      </c>
      <c r="Q270" s="97">
        <v>30</v>
      </c>
      <c r="R270" s="97">
        <v>50</v>
      </c>
      <c r="S270" s="97">
        <v>20</v>
      </c>
      <c r="T270" s="98"/>
      <c r="U270" s="98">
        <v>11</v>
      </c>
      <c r="V270" s="98"/>
      <c r="W270" s="98">
        <v>216</v>
      </c>
      <c r="X270" s="98"/>
      <c r="Y270" s="98"/>
      <c r="Z270" s="98">
        <v>180</v>
      </c>
      <c r="AA270" s="98"/>
      <c r="AB270" s="98"/>
      <c r="AC270" s="97">
        <f t="shared" si="27"/>
        <v>507</v>
      </c>
      <c r="AD270" s="97">
        <f t="shared" si="23"/>
        <v>777</v>
      </c>
    </row>
    <row r="271" spans="1:30">
      <c r="A271" s="14">
        <v>267</v>
      </c>
      <c r="B271" s="4" t="s">
        <v>370</v>
      </c>
      <c r="C271" s="5" t="s">
        <v>321</v>
      </c>
      <c r="D271" s="9"/>
      <c r="E271" s="9">
        <v>30</v>
      </c>
      <c r="F271" s="9">
        <v>40</v>
      </c>
      <c r="G271" s="9"/>
      <c r="H271" s="9">
        <v>5</v>
      </c>
      <c r="I271" s="9"/>
      <c r="J271" s="9"/>
      <c r="K271" s="9"/>
      <c r="L271" s="9"/>
      <c r="M271" s="9"/>
      <c r="N271" s="9"/>
      <c r="O271" s="9">
        <v>150</v>
      </c>
      <c r="P271" s="9">
        <f t="shared" si="26"/>
        <v>225</v>
      </c>
      <c r="Q271" s="97">
        <v>40</v>
      </c>
      <c r="R271" s="97">
        <v>40</v>
      </c>
      <c r="S271" s="97"/>
      <c r="T271" s="98"/>
      <c r="U271" s="98"/>
      <c r="V271" s="98"/>
      <c r="W271" s="98"/>
      <c r="X271" s="98"/>
      <c r="Y271" s="98"/>
      <c r="Z271" s="98"/>
      <c r="AA271" s="98"/>
      <c r="AB271" s="98">
        <v>360</v>
      </c>
      <c r="AC271" s="97">
        <f t="shared" si="27"/>
        <v>440</v>
      </c>
      <c r="AD271" s="97">
        <f t="shared" si="23"/>
        <v>665</v>
      </c>
    </row>
    <row r="272" spans="1:30">
      <c r="A272" s="14">
        <v>268</v>
      </c>
      <c r="B272" s="14" t="s">
        <v>370</v>
      </c>
      <c r="C272" s="14" t="s">
        <v>375</v>
      </c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>
        <v>50</v>
      </c>
      <c r="S272" s="97"/>
      <c r="T272" s="98"/>
      <c r="U272" s="98"/>
      <c r="V272" s="98"/>
      <c r="W272" s="98">
        <v>216</v>
      </c>
      <c r="X272" s="98"/>
      <c r="Y272" s="98"/>
      <c r="Z272" s="98"/>
      <c r="AA272" s="98">
        <v>195</v>
      </c>
      <c r="AB272" s="98"/>
      <c r="AC272" s="97">
        <f t="shared" si="27"/>
        <v>461</v>
      </c>
      <c r="AD272" s="97">
        <f t="shared" si="23"/>
        <v>461</v>
      </c>
    </row>
    <row r="273" spans="16:30">
      <c r="P273">
        <f>SUM(P5:P272)</f>
        <v>93213</v>
      </c>
      <c r="AC273">
        <f>SUM(AC5:AC272)</f>
        <v>113534.60000000002</v>
      </c>
      <c r="AD273" s="65">
        <f>SUM(AD5:AD272)</f>
        <v>206747.60000000003</v>
      </c>
    </row>
    <row r="276" spans="16:30">
      <c r="AC276">
        <f>SUM(P273+AC273)</f>
        <v>206747.60000000003</v>
      </c>
    </row>
  </sheetData>
  <mergeCells count="29">
    <mergeCell ref="AB3:AB4"/>
    <mergeCell ref="AC3:AC4"/>
    <mergeCell ref="AD2:AD4"/>
    <mergeCell ref="W3:W4"/>
    <mergeCell ref="X3:X4"/>
    <mergeCell ref="Y3:Y4"/>
    <mergeCell ref="Z3:Z4"/>
    <mergeCell ref="AA3:AA4"/>
    <mergeCell ref="O3:O4"/>
    <mergeCell ref="P3:P4"/>
    <mergeCell ref="T3:T4"/>
    <mergeCell ref="U3:U4"/>
    <mergeCell ref="V3:V4"/>
    <mergeCell ref="A1:P1"/>
    <mergeCell ref="D2:P2"/>
    <mergeCell ref="Q2:AC2"/>
    <mergeCell ref="D3:F3"/>
    <mergeCell ref="Q3:S3"/>
    <mergeCell ref="A2:A4"/>
    <mergeCell ref="B2:B4"/>
    <mergeCell ref="C2:C3"/>
    <mergeCell ref="G3:G4"/>
    <mergeCell ref="H3:H4"/>
    <mergeCell ref="I3:I4"/>
    <mergeCell ref="J3:J4"/>
    <mergeCell ref="K3:K4"/>
    <mergeCell ref="L3:L4"/>
    <mergeCell ref="M3:M4"/>
    <mergeCell ref="N3:N4"/>
  </mergeCells>
  <phoneticPr fontId="10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8"/>
  <sheetViews>
    <sheetView topLeftCell="A181" workbookViewId="0">
      <selection activeCell="B1" sqref="B1:B268"/>
    </sheetView>
  </sheetViews>
  <sheetFormatPr defaultRowHeight="13.5"/>
  <sheetData>
    <row r="1" spans="1:2">
      <c r="A1" s="5" t="s">
        <v>22</v>
      </c>
      <c r="B1">
        <v>250</v>
      </c>
    </row>
    <row r="2" spans="1:2">
      <c r="A2" s="9" t="s">
        <v>23</v>
      </c>
      <c r="B2">
        <v>134</v>
      </c>
    </row>
    <row r="3" spans="1:2">
      <c r="A3" s="9" t="s">
        <v>24</v>
      </c>
      <c r="B3">
        <v>180</v>
      </c>
    </row>
    <row r="4" spans="1:2">
      <c r="A4" s="9" t="s">
        <v>25</v>
      </c>
      <c r="B4">
        <v>399</v>
      </c>
    </row>
    <row r="5" spans="1:2">
      <c r="A5" s="48" t="s">
        <v>278</v>
      </c>
      <c r="B5">
        <v>120</v>
      </c>
    </row>
    <row r="6" spans="1:2">
      <c r="A6" s="9" t="s">
        <v>26</v>
      </c>
      <c r="B6">
        <v>269</v>
      </c>
    </row>
    <row r="7" spans="1:2">
      <c r="A7" s="9" t="s">
        <v>27</v>
      </c>
      <c r="B7">
        <v>1534</v>
      </c>
    </row>
    <row r="8" spans="1:2">
      <c r="A8" s="9" t="s">
        <v>28</v>
      </c>
      <c r="B8">
        <v>257</v>
      </c>
    </row>
    <row r="9" spans="1:2">
      <c r="A9" s="9" t="s">
        <v>29</v>
      </c>
      <c r="B9">
        <v>0</v>
      </c>
    </row>
    <row r="10" spans="1:2">
      <c r="A10" s="9" t="s">
        <v>30</v>
      </c>
      <c r="B10">
        <v>180</v>
      </c>
    </row>
    <row r="11" spans="1:2">
      <c r="A11" s="9" t="s">
        <v>31</v>
      </c>
      <c r="B11">
        <v>364</v>
      </c>
    </row>
    <row r="12" spans="1:2">
      <c r="A12" s="9" t="s">
        <v>32</v>
      </c>
      <c r="B12">
        <v>150</v>
      </c>
    </row>
    <row r="13" spans="1:2">
      <c r="A13" s="9" t="s">
        <v>33</v>
      </c>
      <c r="B13">
        <v>917</v>
      </c>
    </row>
    <row r="14" spans="1:2">
      <c r="A14" s="9" t="s">
        <v>34</v>
      </c>
      <c r="B14">
        <v>342</v>
      </c>
    </row>
    <row r="15" spans="1:2">
      <c r="A15" s="9" t="s">
        <v>35</v>
      </c>
      <c r="B15">
        <v>536</v>
      </c>
    </row>
    <row r="16" spans="1:2">
      <c r="A16" s="9" t="s">
        <v>36</v>
      </c>
      <c r="B16">
        <v>1674</v>
      </c>
    </row>
    <row r="17" spans="1:2">
      <c r="A17" s="9" t="s">
        <v>37</v>
      </c>
      <c r="B17">
        <v>184</v>
      </c>
    </row>
    <row r="18" spans="1:2">
      <c r="A18" s="9" t="s">
        <v>38</v>
      </c>
      <c r="B18">
        <v>312</v>
      </c>
    </row>
    <row r="19" spans="1:2">
      <c r="A19" s="9" t="s">
        <v>39</v>
      </c>
      <c r="B19">
        <v>523</v>
      </c>
    </row>
    <row r="20" spans="1:2">
      <c r="A20" s="9" t="s">
        <v>40</v>
      </c>
      <c r="B20">
        <v>330</v>
      </c>
    </row>
    <row r="21" spans="1:2">
      <c r="A21" s="9" t="s">
        <v>41</v>
      </c>
      <c r="B21">
        <v>170</v>
      </c>
    </row>
    <row r="22" spans="1:2">
      <c r="A22" s="9" t="s">
        <v>42</v>
      </c>
      <c r="B22">
        <v>160</v>
      </c>
    </row>
    <row r="23" spans="1:2">
      <c r="A23" s="9" t="s">
        <v>43</v>
      </c>
      <c r="B23">
        <v>531</v>
      </c>
    </row>
    <row r="24" spans="1:2">
      <c r="A24" s="9" t="s">
        <v>44</v>
      </c>
      <c r="B24">
        <v>333</v>
      </c>
    </row>
    <row r="25" spans="1:2">
      <c r="A25" s="9" t="s">
        <v>45</v>
      </c>
      <c r="B25">
        <v>144</v>
      </c>
    </row>
    <row r="26" spans="1:2">
      <c r="A26" s="9" t="s">
        <v>46</v>
      </c>
      <c r="B26">
        <v>332</v>
      </c>
    </row>
    <row r="27" spans="1:2">
      <c r="A27" s="9" t="s">
        <v>47</v>
      </c>
      <c r="B27">
        <v>120</v>
      </c>
    </row>
    <row r="28" spans="1:2">
      <c r="A28" s="9" t="s">
        <v>48</v>
      </c>
      <c r="B28">
        <v>1370</v>
      </c>
    </row>
    <row r="29" spans="1:2">
      <c r="A29" s="9" t="s">
        <v>49</v>
      </c>
      <c r="B29">
        <v>1582</v>
      </c>
    </row>
    <row r="30" spans="1:2">
      <c r="A30" s="9" t="s">
        <v>50</v>
      </c>
      <c r="B30">
        <v>638</v>
      </c>
    </row>
    <row r="31" spans="1:2">
      <c r="A31" s="9" t="s">
        <v>51</v>
      </c>
      <c r="B31">
        <v>238</v>
      </c>
    </row>
    <row r="32" spans="1:2">
      <c r="A32" s="9" t="s">
        <v>52</v>
      </c>
      <c r="B32">
        <v>446</v>
      </c>
    </row>
    <row r="33" spans="1:2">
      <c r="A33" s="9" t="s">
        <v>53</v>
      </c>
      <c r="B33">
        <v>590</v>
      </c>
    </row>
    <row r="34" spans="1:2">
      <c r="A34" s="9" t="s">
        <v>54</v>
      </c>
      <c r="B34">
        <v>1190</v>
      </c>
    </row>
    <row r="35" spans="1:2">
      <c r="A35" s="9" t="s">
        <v>55</v>
      </c>
      <c r="B35">
        <v>135</v>
      </c>
    </row>
    <row r="36" spans="1:2">
      <c r="A36" s="9" t="s">
        <v>56</v>
      </c>
      <c r="B36">
        <v>717</v>
      </c>
    </row>
    <row r="37" spans="1:2">
      <c r="A37" s="9" t="s">
        <v>57</v>
      </c>
      <c r="B37">
        <v>70</v>
      </c>
    </row>
    <row r="38" spans="1:2">
      <c r="A38" s="9" t="s">
        <v>58</v>
      </c>
      <c r="B38">
        <v>30</v>
      </c>
    </row>
    <row r="39" spans="1:2">
      <c r="A39" s="9" t="s">
        <v>59</v>
      </c>
      <c r="B39">
        <v>382</v>
      </c>
    </row>
    <row r="40" spans="1:2">
      <c r="A40" s="9" t="s">
        <v>60</v>
      </c>
      <c r="B40">
        <v>40</v>
      </c>
    </row>
    <row r="41" spans="1:2">
      <c r="A41" s="9" t="s">
        <v>61</v>
      </c>
      <c r="B41">
        <v>592</v>
      </c>
    </row>
    <row r="42" spans="1:2">
      <c r="A42" s="9" t="s">
        <v>62</v>
      </c>
      <c r="B42">
        <v>408</v>
      </c>
    </row>
    <row r="43" spans="1:2">
      <c r="A43" s="9" t="s">
        <v>63</v>
      </c>
      <c r="B43">
        <v>40</v>
      </c>
    </row>
    <row r="44" spans="1:2">
      <c r="A44" s="9" t="s">
        <v>64</v>
      </c>
      <c r="B44">
        <v>40</v>
      </c>
    </row>
    <row r="45" spans="1:2">
      <c r="A45" s="9" t="s">
        <v>65</v>
      </c>
      <c r="B45">
        <v>21</v>
      </c>
    </row>
    <row r="46" spans="1:2">
      <c r="A46" s="9" t="s">
        <v>66</v>
      </c>
      <c r="B46">
        <v>490</v>
      </c>
    </row>
    <row r="47" spans="1:2">
      <c r="A47" s="9" t="s">
        <v>67</v>
      </c>
      <c r="B47">
        <v>60</v>
      </c>
    </row>
    <row r="48" spans="1:2">
      <c r="A48" s="9" t="s">
        <v>68</v>
      </c>
      <c r="B48">
        <v>400</v>
      </c>
    </row>
    <row r="49" spans="1:2">
      <c r="A49" s="9" t="s">
        <v>69</v>
      </c>
      <c r="B49">
        <v>60</v>
      </c>
    </row>
    <row r="50" spans="1:2">
      <c r="A50" s="9" t="s">
        <v>70</v>
      </c>
      <c r="B50">
        <v>50</v>
      </c>
    </row>
    <row r="51" spans="1:2">
      <c r="A51" s="9" t="s">
        <v>71</v>
      </c>
      <c r="B51">
        <v>550</v>
      </c>
    </row>
    <row r="52" spans="1:2">
      <c r="A52" s="9" t="s">
        <v>72</v>
      </c>
      <c r="B52">
        <v>0</v>
      </c>
    </row>
    <row r="53" spans="1:2">
      <c r="A53" s="9" t="s">
        <v>73</v>
      </c>
      <c r="B53">
        <v>210</v>
      </c>
    </row>
    <row r="54" spans="1:2">
      <c r="A54" s="9" t="s">
        <v>74</v>
      </c>
      <c r="B54">
        <v>629</v>
      </c>
    </row>
    <row r="55" spans="1:2">
      <c r="A55" s="9" t="s">
        <v>75</v>
      </c>
      <c r="B55">
        <v>444</v>
      </c>
    </row>
    <row r="56" spans="1:2">
      <c r="A56" s="9" t="s">
        <v>76</v>
      </c>
      <c r="B56">
        <v>70</v>
      </c>
    </row>
    <row r="57" spans="1:2">
      <c r="A57" s="9" t="s">
        <v>77</v>
      </c>
      <c r="B57">
        <v>30</v>
      </c>
    </row>
    <row r="58" spans="1:2">
      <c r="A58" s="9" t="s">
        <v>78</v>
      </c>
      <c r="B58">
        <v>140</v>
      </c>
    </row>
    <row r="59" spans="1:2">
      <c r="A59" s="9" t="s">
        <v>79</v>
      </c>
      <c r="B59">
        <v>463</v>
      </c>
    </row>
    <row r="60" spans="1:2">
      <c r="A60" s="9" t="s">
        <v>80</v>
      </c>
      <c r="B60">
        <v>892</v>
      </c>
    </row>
    <row r="61" spans="1:2">
      <c r="A61" s="9" t="s">
        <v>81</v>
      </c>
      <c r="B61">
        <v>60</v>
      </c>
    </row>
    <row r="62" spans="1:2">
      <c r="A62" s="9" t="s">
        <v>82</v>
      </c>
      <c r="B62">
        <v>224</v>
      </c>
    </row>
    <row r="63" spans="1:2">
      <c r="A63" s="9" t="s">
        <v>83</v>
      </c>
      <c r="B63">
        <v>449</v>
      </c>
    </row>
    <row r="64" spans="1:2">
      <c r="A64" s="9" t="s">
        <v>84</v>
      </c>
      <c r="B64">
        <v>20</v>
      </c>
    </row>
    <row r="65" spans="1:2">
      <c r="A65" s="9" t="s">
        <v>85</v>
      </c>
      <c r="B65">
        <v>394</v>
      </c>
    </row>
    <row r="66" spans="1:2">
      <c r="A66" s="9" t="s">
        <v>86</v>
      </c>
      <c r="B66">
        <v>534</v>
      </c>
    </row>
    <row r="67" spans="1:2">
      <c r="A67" s="9" t="s">
        <v>87</v>
      </c>
      <c r="B67">
        <v>618</v>
      </c>
    </row>
    <row r="68" spans="1:2">
      <c r="A68" s="9" t="s">
        <v>88</v>
      </c>
      <c r="B68">
        <v>1023</v>
      </c>
    </row>
    <row r="69" spans="1:2">
      <c r="A69" s="9" t="s">
        <v>89</v>
      </c>
      <c r="B69">
        <v>228</v>
      </c>
    </row>
    <row r="70" spans="1:2">
      <c r="A70" s="9" t="s">
        <v>90</v>
      </c>
      <c r="B70">
        <v>70</v>
      </c>
    </row>
    <row r="71" spans="1:2">
      <c r="A71" s="9" t="s">
        <v>91</v>
      </c>
      <c r="B71">
        <v>60</v>
      </c>
    </row>
    <row r="72" spans="1:2">
      <c r="A72" s="9" t="s">
        <v>92</v>
      </c>
      <c r="B72">
        <v>90</v>
      </c>
    </row>
    <row r="73" spans="1:2">
      <c r="A73" s="9" t="s">
        <v>93</v>
      </c>
      <c r="B73">
        <v>50</v>
      </c>
    </row>
    <row r="74" spans="1:2">
      <c r="A74" s="37" t="s">
        <v>94</v>
      </c>
      <c r="B74">
        <v>50</v>
      </c>
    </row>
    <row r="75" spans="1:2">
      <c r="A75" s="37" t="s">
        <v>95</v>
      </c>
      <c r="B75">
        <v>286</v>
      </c>
    </row>
    <row r="76" spans="1:2">
      <c r="A76" s="37" t="s">
        <v>96</v>
      </c>
      <c r="B76">
        <v>0</v>
      </c>
    </row>
    <row r="77" spans="1:2">
      <c r="A77" s="37" t="s">
        <v>98</v>
      </c>
      <c r="B77">
        <v>10</v>
      </c>
    </row>
    <row r="78" spans="1:2">
      <c r="A78" s="13" t="s">
        <v>100</v>
      </c>
      <c r="B78">
        <v>0</v>
      </c>
    </row>
    <row r="79" spans="1:2">
      <c r="A79" s="13" t="s">
        <v>101</v>
      </c>
      <c r="B79">
        <v>593</v>
      </c>
    </row>
    <row r="80" spans="1:2">
      <c r="A80" s="13" t="s">
        <v>102</v>
      </c>
      <c r="B80">
        <v>458.8</v>
      </c>
    </row>
    <row r="81" spans="1:2">
      <c r="A81" s="13" t="s">
        <v>103</v>
      </c>
      <c r="B81">
        <v>0</v>
      </c>
    </row>
    <row r="82" spans="1:2">
      <c r="A82" s="13" t="s">
        <v>104</v>
      </c>
      <c r="B82">
        <v>383.2</v>
      </c>
    </row>
    <row r="83" spans="1:2">
      <c r="A83" s="13" t="s">
        <v>105</v>
      </c>
      <c r="B83">
        <v>475</v>
      </c>
    </row>
    <row r="84" spans="1:2">
      <c r="A84" s="13" t="s">
        <v>106</v>
      </c>
      <c r="B84">
        <v>763.2</v>
      </c>
    </row>
    <row r="85" spans="1:2">
      <c r="A85" s="13" t="s">
        <v>107</v>
      </c>
      <c r="B85">
        <v>20</v>
      </c>
    </row>
    <row r="86" spans="1:2">
      <c r="A86" s="13" t="s">
        <v>108</v>
      </c>
      <c r="B86">
        <v>927.2</v>
      </c>
    </row>
    <row r="87" spans="1:2">
      <c r="A87" s="50" t="s">
        <v>97</v>
      </c>
      <c r="B87">
        <v>23</v>
      </c>
    </row>
    <row r="88" spans="1:2">
      <c r="A88" s="13" t="s">
        <v>109</v>
      </c>
      <c r="B88">
        <v>309.2</v>
      </c>
    </row>
    <row r="89" spans="1:2">
      <c r="A89" s="13" t="s">
        <v>110</v>
      </c>
      <c r="B89">
        <v>210</v>
      </c>
    </row>
    <row r="90" spans="1:2">
      <c r="A90" s="13" t="s">
        <v>111</v>
      </c>
      <c r="B90">
        <v>1399.6</v>
      </c>
    </row>
    <row r="91" spans="1:2">
      <c r="A91" s="13" t="s">
        <v>112</v>
      </c>
      <c r="B91">
        <v>1888.4</v>
      </c>
    </row>
    <row r="92" spans="1:2">
      <c r="A92" s="13" t="s">
        <v>113</v>
      </c>
      <c r="B92">
        <v>2044.2</v>
      </c>
    </row>
    <row r="93" spans="1:2">
      <c r="A93" s="13" t="s">
        <v>114</v>
      </c>
      <c r="B93">
        <v>2409.4</v>
      </c>
    </row>
    <row r="94" spans="1:2">
      <c r="A94" s="13" t="s">
        <v>115</v>
      </c>
      <c r="B94">
        <v>1545.2</v>
      </c>
    </row>
    <row r="95" spans="1:2">
      <c r="A95" s="13" t="s">
        <v>116</v>
      </c>
      <c r="B95">
        <v>150</v>
      </c>
    </row>
    <row r="96" spans="1:2">
      <c r="A96" s="13" t="s">
        <v>117</v>
      </c>
      <c r="B96">
        <v>1300.4000000000001</v>
      </c>
    </row>
    <row r="97" spans="1:2">
      <c r="A97" s="13" t="s">
        <v>118</v>
      </c>
      <c r="B97">
        <v>564.79999999999995</v>
      </c>
    </row>
    <row r="98" spans="1:2">
      <c r="A98" s="13" t="s">
        <v>119</v>
      </c>
      <c r="B98">
        <v>1764.2</v>
      </c>
    </row>
    <row r="99" spans="1:2">
      <c r="A99" s="13" t="s">
        <v>120</v>
      </c>
      <c r="B99">
        <v>606</v>
      </c>
    </row>
    <row r="100" spans="1:2">
      <c r="A100" s="13" t="s">
        <v>121</v>
      </c>
      <c r="B100">
        <v>522</v>
      </c>
    </row>
    <row r="101" spans="1:2">
      <c r="A101" s="13" t="s">
        <v>122</v>
      </c>
      <c r="B101">
        <v>1681.2</v>
      </c>
    </row>
    <row r="102" spans="1:2">
      <c r="A102" s="13" t="s">
        <v>123</v>
      </c>
      <c r="B102">
        <v>1113.8</v>
      </c>
    </row>
    <row r="103" spans="1:2">
      <c r="A103" s="13" t="s">
        <v>124</v>
      </c>
      <c r="B103">
        <v>1457.4</v>
      </c>
    </row>
    <row r="104" spans="1:2">
      <c r="A104" s="13" t="s">
        <v>125</v>
      </c>
      <c r="B104">
        <v>1436.4</v>
      </c>
    </row>
    <row r="105" spans="1:2">
      <c r="A105" s="13" t="s">
        <v>126</v>
      </c>
      <c r="B105">
        <v>2052</v>
      </c>
    </row>
    <row r="106" spans="1:2">
      <c r="A106" s="13" t="s">
        <v>127</v>
      </c>
      <c r="B106">
        <v>1450.2</v>
      </c>
    </row>
    <row r="107" spans="1:2">
      <c r="A107" s="13" t="s">
        <v>128</v>
      </c>
      <c r="B107">
        <v>1428.4</v>
      </c>
    </row>
    <row r="108" spans="1:2">
      <c r="A108" s="13" t="s">
        <v>129</v>
      </c>
      <c r="B108">
        <v>630</v>
      </c>
    </row>
    <row r="109" spans="1:2">
      <c r="A109" s="13" t="s">
        <v>130</v>
      </c>
      <c r="B109">
        <v>982</v>
      </c>
    </row>
    <row r="110" spans="1:2">
      <c r="A110" s="13" t="s">
        <v>131</v>
      </c>
      <c r="B110">
        <v>1552.6</v>
      </c>
    </row>
    <row r="111" spans="1:2">
      <c r="A111" s="13" t="s">
        <v>132</v>
      </c>
      <c r="B111">
        <v>1441.4</v>
      </c>
    </row>
    <row r="112" spans="1:2">
      <c r="A112" s="13" t="s">
        <v>133</v>
      </c>
      <c r="B112">
        <v>836</v>
      </c>
    </row>
    <row r="113" spans="1:2">
      <c r="A113" s="13" t="s">
        <v>134</v>
      </c>
      <c r="B113">
        <v>803</v>
      </c>
    </row>
    <row r="114" spans="1:2">
      <c r="A114" s="13" t="s">
        <v>135</v>
      </c>
      <c r="B114">
        <v>1667.4</v>
      </c>
    </row>
    <row r="115" spans="1:2">
      <c r="A115" s="13" t="s">
        <v>136</v>
      </c>
      <c r="B115">
        <v>0</v>
      </c>
    </row>
    <row r="116" spans="1:2">
      <c r="A116" s="13" t="s">
        <v>196</v>
      </c>
      <c r="B116">
        <v>450</v>
      </c>
    </row>
    <row r="117" spans="1:2">
      <c r="A117" s="49" t="s">
        <v>198</v>
      </c>
      <c r="B117">
        <v>50</v>
      </c>
    </row>
    <row r="118" spans="1:2">
      <c r="A118" s="21" t="s">
        <v>199</v>
      </c>
      <c r="B118">
        <v>557.20000000000005</v>
      </c>
    </row>
    <row r="119" spans="1:2">
      <c r="A119" s="21" t="s">
        <v>200</v>
      </c>
      <c r="B119">
        <v>280</v>
      </c>
    </row>
    <row r="120" spans="1:2">
      <c r="A120" s="5" t="s">
        <v>138</v>
      </c>
      <c r="B120">
        <v>730.59999999999991</v>
      </c>
    </row>
    <row r="121" spans="1:2">
      <c r="A121" s="5" t="s">
        <v>139</v>
      </c>
      <c r="B121">
        <v>896.8</v>
      </c>
    </row>
    <row r="122" spans="1:2">
      <c r="A122" s="5" t="s">
        <v>140</v>
      </c>
      <c r="B122">
        <v>2098.6</v>
      </c>
    </row>
    <row r="123" spans="1:2">
      <c r="A123" s="5" t="s">
        <v>141</v>
      </c>
      <c r="B123">
        <v>687</v>
      </c>
    </row>
    <row r="124" spans="1:2">
      <c r="A124" s="5" t="s">
        <v>142</v>
      </c>
      <c r="B124">
        <v>100</v>
      </c>
    </row>
    <row r="125" spans="1:2">
      <c r="A125" s="5" t="s">
        <v>143</v>
      </c>
      <c r="B125">
        <v>2056.1999999999998</v>
      </c>
    </row>
    <row r="126" spans="1:2">
      <c r="A126" s="5" t="s">
        <v>144</v>
      </c>
      <c r="B126">
        <v>384</v>
      </c>
    </row>
    <row r="127" spans="1:2">
      <c r="A127" s="5" t="s">
        <v>145</v>
      </c>
      <c r="B127">
        <v>762.6</v>
      </c>
    </row>
    <row r="128" spans="1:2">
      <c r="A128" s="5" t="s">
        <v>146</v>
      </c>
      <c r="B128">
        <v>1401.4</v>
      </c>
    </row>
    <row r="129" spans="1:2">
      <c r="A129" s="5" t="s">
        <v>147</v>
      </c>
      <c r="B129">
        <v>3086.6</v>
      </c>
    </row>
    <row r="130" spans="1:2">
      <c r="A130" s="5" t="s">
        <v>148</v>
      </c>
      <c r="B130">
        <v>2745.8</v>
      </c>
    </row>
    <row r="131" spans="1:2">
      <c r="A131" s="5" t="s">
        <v>149</v>
      </c>
      <c r="B131">
        <v>121</v>
      </c>
    </row>
    <row r="132" spans="1:2">
      <c r="A132" s="5" t="s">
        <v>150</v>
      </c>
      <c r="B132">
        <v>851.40000000000009</v>
      </c>
    </row>
    <row r="133" spans="1:2">
      <c r="A133" s="5" t="s">
        <v>151</v>
      </c>
      <c r="B133">
        <v>686.59999999999991</v>
      </c>
    </row>
    <row r="134" spans="1:2">
      <c r="A134" s="5" t="s">
        <v>152</v>
      </c>
      <c r="B134">
        <v>3505</v>
      </c>
    </row>
    <row r="135" spans="1:2">
      <c r="A135" s="5" t="s">
        <v>153</v>
      </c>
      <c r="B135">
        <v>1718.4</v>
      </c>
    </row>
    <row r="136" spans="1:2">
      <c r="A136" s="5" t="s">
        <v>154</v>
      </c>
      <c r="B136">
        <v>208</v>
      </c>
    </row>
    <row r="137" spans="1:2">
      <c r="A137" s="5" t="s">
        <v>155</v>
      </c>
      <c r="B137">
        <v>3266</v>
      </c>
    </row>
    <row r="138" spans="1:2">
      <c r="A138" s="5" t="s">
        <v>156</v>
      </c>
      <c r="B138">
        <v>1683</v>
      </c>
    </row>
    <row r="139" spans="1:2">
      <c r="A139" s="5" t="s">
        <v>157</v>
      </c>
      <c r="B139">
        <v>210</v>
      </c>
    </row>
    <row r="140" spans="1:2">
      <c r="A140" s="5" t="s">
        <v>158</v>
      </c>
      <c r="B140">
        <v>637</v>
      </c>
    </row>
    <row r="141" spans="1:2">
      <c r="A141" s="5" t="s">
        <v>159</v>
      </c>
      <c r="B141">
        <v>30</v>
      </c>
    </row>
    <row r="142" spans="1:2">
      <c r="A142" s="5" t="s">
        <v>160</v>
      </c>
      <c r="B142">
        <v>1379.2</v>
      </c>
    </row>
    <row r="143" spans="1:2">
      <c r="A143" s="18" t="s">
        <v>161</v>
      </c>
      <c r="B143">
        <v>1254.2</v>
      </c>
    </row>
    <row r="144" spans="1:2">
      <c r="A144" s="13" t="s">
        <v>162</v>
      </c>
      <c r="B144">
        <v>270</v>
      </c>
    </row>
    <row r="145" spans="1:2">
      <c r="A145" s="20" t="s">
        <v>201</v>
      </c>
      <c r="B145">
        <v>1256.8</v>
      </c>
    </row>
    <row r="146" spans="1:2">
      <c r="A146" s="23" t="s">
        <v>176</v>
      </c>
      <c r="B146">
        <v>1985.6</v>
      </c>
    </row>
    <row r="147" spans="1:2">
      <c r="A147" s="23" t="s">
        <v>177</v>
      </c>
      <c r="B147">
        <v>936.4</v>
      </c>
    </row>
    <row r="148" spans="1:2">
      <c r="A148" s="23" t="s">
        <v>178</v>
      </c>
      <c r="B148">
        <v>2271.1999999999998</v>
      </c>
    </row>
    <row r="149" spans="1:2">
      <c r="A149" s="23" t="s">
        <v>179</v>
      </c>
      <c r="B149">
        <v>1664.4</v>
      </c>
    </row>
    <row r="150" spans="1:2">
      <c r="A150" s="23" t="s">
        <v>180</v>
      </c>
      <c r="B150">
        <v>1246.8</v>
      </c>
    </row>
    <row r="151" spans="1:2">
      <c r="A151" s="23" t="s">
        <v>181</v>
      </c>
      <c r="B151">
        <v>1148.5999999999999</v>
      </c>
    </row>
    <row r="152" spans="1:2">
      <c r="A152" s="23" t="s">
        <v>182</v>
      </c>
      <c r="B152">
        <v>1848.6</v>
      </c>
    </row>
    <row r="153" spans="1:2">
      <c r="A153" s="23" t="s">
        <v>183</v>
      </c>
      <c r="B153">
        <v>2731.6</v>
      </c>
    </row>
    <row r="154" spans="1:2">
      <c r="A154" s="23" t="s">
        <v>184</v>
      </c>
      <c r="B154">
        <v>1184.4000000000001</v>
      </c>
    </row>
    <row r="155" spans="1:2">
      <c r="A155" s="23" t="s">
        <v>185</v>
      </c>
      <c r="B155">
        <v>1559.4</v>
      </c>
    </row>
    <row r="156" spans="1:2">
      <c r="A156" s="23" t="s">
        <v>186</v>
      </c>
      <c r="B156">
        <v>1038.4000000000001</v>
      </c>
    </row>
    <row r="157" spans="1:2">
      <c r="A157" s="23" t="s">
        <v>187</v>
      </c>
      <c r="B157">
        <v>391</v>
      </c>
    </row>
    <row r="158" spans="1:2">
      <c r="A158" s="23" t="s">
        <v>188</v>
      </c>
      <c r="B158">
        <v>1980</v>
      </c>
    </row>
    <row r="159" spans="1:2">
      <c r="A159" s="23" t="s">
        <v>189</v>
      </c>
      <c r="B159">
        <v>1417.6</v>
      </c>
    </row>
    <row r="160" spans="1:2">
      <c r="A160" s="23" t="s">
        <v>190</v>
      </c>
      <c r="B160">
        <v>2238.6</v>
      </c>
    </row>
    <row r="161" spans="1:2">
      <c r="A161" s="23" t="s">
        <v>191</v>
      </c>
      <c r="B161">
        <v>1621.4</v>
      </c>
    </row>
    <row r="162" spans="1:2">
      <c r="A162" s="23" t="s">
        <v>192</v>
      </c>
      <c r="B162">
        <v>1015.6</v>
      </c>
    </row>
    <row r="163" spans="1:2">
      <c r="A163" s="23" t="s">
        <v>193</v>
      </c>
      <c r="B163">
        <v>736</v>
      </c>
    </row>
    <row r="164" spans="1:2">
      <c r="A164" s="23" t="s">
        <v>194</v>
      </c>
      <c r="B164">
        <v>1108</v>
      </c>
    </row>
    <row r="165" spans="1:2">
      <c r="A165" s="23" t="s">
        <v>163</v>
      </c>
      <c r="B165">
        <v>174</v>
      </c>
    </row>
    <row r="166" spans="1:2">
      <c r="A166" s="14" t="s">
        <v>195</v>
      </c>
      <c r="B166">
        <v>956</v>
      </c>
    </row>
    <row r="167" spans="1:2">
      <c r="A167" s="23" t="s">
        <v>164</v>
      </c>
      <c r="B167">
        <v>1960</v>
      </c>
    </row>
    <row r="168" spans="1:2">
      <c r="A168" s="23" t="s">
        <v>165</v>
      </c>
      <c r="B168">
        <v>1895</v>
      </c>
    </row>
    <row r="169" spans="1:2">
      <c r="A169" s="23" t="s">
        <v>166</v>
      </c>
      <c r="B169">
        <v>2701</v>
      </c>
    </row>
    <row r="170" spans="1:2">
      <c r="A170" s="23" t="s">
        <v>167</v>
      </c>
      <c r="B170">
        <v>2225</v>
      </c>
    </row>
    <row r="171" spans="1:2">
      <c r="A171" s="23" t="s">
        <v>168</v>
      </c>
      <c r="B171">
        <v>2090</v>
      </c>
    </row>
    <row r="172" spans="1:2">
      <c r="A172" s="23" t="s">
        <v>169</v>
      </c>
      <c r="B172">
        <v>2201</v>
      </c>
    </row>
    <row r="173" spans="1:2">
      <c r="A173" s="23" t="s">
        <v>170</v>
      </c>
      <c r="B173">
        <v>2439</v>
      </c>
    </row>
    <row r="174" spans="1:2">
      <c r="A174" s="23" t="s">
        <v>171</v>
      </c>
      <c r="B174">
        <v>380</v>
      </c>
    </row>
    <row r="175" spans="1:2">
      <c r="A175" s="23" t="s">
        <v>172</v>
      </c>
      <c r="B175">
        <v>290</v>
      </c>
    </row>
    <row r="176" spans="1:2">
      <c r="A176" s="23" t="s">
        <v>173</v>
      </c>
      <c r="B176">
        <v>354</v>
      </c>
    </row>
    <row r="177" spans="1:2">
      <c r="A177" s="23" t="s">
        <v>174</v>
      </c>
      <c r="B177">
        <v>1164</v>
      </c>
    </row>
    <row r="178" spans="1:2">
      <c r="A178" s="23" t="s">
        <v>205</v>
      </c>
      <c r="B178">
        <v>794</v>
      </c>
    </row>
    <row r="179" spans="1:2">
      <c r="A179" s="23" t="s">
        <v>206</v>
      </c>
      <c r="B179">
        <v>1525</v>
      </c>
    </row>
    <row r="180" spans="1:2">
      <c r="A180" s="41" t="s">
        <v>215</v>
      </c>
      <c r="B180">
        <v>1120</v>
      </c>
    </row>
    <row r="181" spans="1:2">
      <c r="A181" s="41" t="s">
        <v>216</v>
      </c>
      <c r="B181">
        <v>991.6</v>
      </c>
    </row>
    <row r="182" spans="1:2">
      <c r="A182" s="41" t="s">
        <v>217</v>
      </c>
      <c r="B182">
        <v>224</v>
      </c>
    </row>
    <row r="183" spans="1:2">
      <c r="A183" s="41" t="s">
        <v>218</v>
      </c>
      <c r="B183">
        <v>220.8</v>
      </c>
    </row>
    <row r="184" spans="1:2">
      <c r="A184" s="41" t="s">
        <v>219</v>
      </c>
      <c r="B184">
        <v>402</v>
      </c>
    </row>
    <row r="185" spans="1:2">
      <c r="A185" s="41" t="s">
        <v>208</v>
      </c>
      <c r="B185">
        <v>662</v>
      </c>
    </row>
    <row r="186" spans="1:2">
      <c r="A186" s="41" t="s">
        <v>220</v>
      </c>
      <c r="B186">
        <v>762</v>
      </c>
    </row>
    <row r="187" spans="1:2">
      <c r="A187" s="41" t="s">
        <v>221</v>
      </c>
      <c r="B187">
        <v>874</v>
      </c>
    </row>
    <row r="188" spans="1:2">
      <c r="A188" s="41" t="s">
        <v>222</v>
      </c>
      <c r="B188">
        <v>564</v>
      </c>
    </row>
    <row r="189" spans="1:2">
      <c r="A189" s="41" t="s">
        <v>223</v>
      </c>
      <c r="B189">
        <v>536</v>
      </c>
    </row>
    <row r="190" spans="1:2">
      <c r="A190" s="41" t="s">
        <v>224</v>
      </c>
      <c r="B190">
        <v>1433.2</v>
      </c>
    </row>
    <row r="191" spans="1:2">
      <c r="A191" s="41" t="s">
        <v>225</v>
      </c>
      <c r="B191">
        <v>238</v>
      </c>
    </row>
    <row r="192" spans="1:2">
      <c r="A192" s="41" t="s">
        <v>226</v>
      </c>
      <c r="B192">
        <v>284</v>
      </c>
    </row>
    <row r="193" spans="1:2">
      <c r="A193" s="41" t="s">
        <v>227</v>
      </c>
      <c r="B193">
        <v>956.6</v>
      </c>
    </row>
    <row r="194" spans="1:2">
      <c r="A194" s="41" t="s">
        <v>228</v>
      </c>
      <c r="B194">
        <v>228</v>
      </c>
    </row>
    <row r="195" spans="1:2">
      <c r="A195" s="41" t="s">
        <v>229</v>
      </c>
      <c r="B195">
        <v>468.8</v>
      </c>
    </row>
    <row r="196" spans="1:2">
      <c r="A196" s="47" t="s">
        <v>209</v>
      </c>
      <c r="B196">
        <v>203</v>
      </c>
    </row>
    <row r="197" spans="1:2">
      <c r="A197" s="41" t="s">
        <v>230</v>
      </c>
      <c r="B197">
        <v>1024</v>
      </c>
    </row>
    <row r="198" spans="1:2">
      <c r="A198" s="41" t="s">
        <v>231</v>
      </c>
      <c r="B198">
        <v>20</v>
      </c>
    </row>
    <row r="199" spans="1:2">
      <c r="A199" s="41" t="s">
        <v>232</v>
      </c>
      <c r="B199">
        <v>695</v>
      </c>
    </row>
    <row r="200" spans="1:2">
      <c r="A200" s="41" t="s">
        <v>210</v>
      </c>
      <c r="B200">
        <v>430</v>
      </c>
    </row>
    <row r="201" spans="1:2">
      <c r="A201" s="41" t="s">
        <v>233</v>
      </c>
      <c r="B201">
        <v>170</v>
      </c>
    </row>
    <row r="202" spans="1:2">
      <c r="A202" s="41" t="s">
        <v>234</v>
      </c>
      <c r="B202">
        <v>414</v>
      </c>
    </row>
    <row r="203" spans="1:2">
      <c r="A203" s="41" t="s">
        <v>235</v>
      </c>
      <c r="B203">
        <v>673</v>
      </c>
    </row>
    <row r="204" spans="1:2">
      <c r="A204" s="41" t="s">
        <v>236</v>
      </c>
      <c r="B204">
        <v>335</v>
      </c>
    </row>
    <row r="205" spans="1:2">
      <c r="A205" s="41" t="s">
        <v>237</v>
      </c>
      <c r="B205">
        <v>646</v>
      </c>
    </row>
    <row r="206" spans="1:2">
      <c r="A206" s="41" t="s">
        <v>238</v>
      </c>
      <c r="B206">
        <v>833.6</v>
      </c>
    </row>
    <row r="207" spans="1:2">
      <c r="A207" s="41" t="s">
        <v>239</v>
      </c>
      <c r="B207">
        <v>1400</v>
      </c>
    </row>
    <row r="208" spans="1:2">
      <c r="A208" s="41" t="s">
        <v>240</v>
      </c>
      <c r="B208">
        <v>1690.6</v>
      </c>
    </row>
    <row r="209" spans="1:2">
      <c r="A209" s="41" t="s">
        <v>241</v>
      </c>
      <c r="B209">
        <v>84</v>
      </c>
    </row>
    <row r="210" spans="1:2">
      <c r="A210" s="41" t="s">
        <v>242</v>
      </c>
      <c r="B210">
        <v>164</v>
      </c>
    </row>
    <row r="211" spans="1:2">
      <c r="A211" s="41" t="s">
        <v>243</v>
      </c>
      <c r="B211">
        <v>528</v>
      </c>
    </row>
    <row r="212" spans="1:2">
      <c r="A212" s="41" t="s">
        <v>244</v>
      </c>
      <c r="B212">
        <v>200</v>
      </c>
    </row>
    <row r="213" spans="1:2">
      <c r="A213" s="41" t="s">
        <v>245</v>
      </c>
      <c r="B213">
        <v>1568</v>
      </c>
    </row>
    <row r="214" spans="1:2">
      <c r="A214" s="41" t="s">
        <v>246</v>
      </c>
      <c r="B214">
        <v>224</v>
      </c>
    </row>
    <row r="215" spans="1:2">
      <c r="A215" s="41" t="s">
        <v>247</v>
      </c>
      <c r="B215">
        <v>636</v>
      </c>
    </row>
    <row r="216" spans="1:2">
      <c r="A216" s="41" t="s">
        <v>248</v>
      </c>
      <c r="B216">
        <v>0</v>
      </c>
    </row>
    <row r="217" spans="1:2">
      <c r="A217" s="41" t="s">
        <v>249</v>
      </c>
      <c r="B217">
        <v>1637</v>
      </c>
    </row>
    <row r="218" spans="1:2">
      <c r="A218" s="41" t="s">
        <v>250</v>
      </c>
      <c r="B218">
        <v>248</v>
      </c>
    </row>
    <row r="219" spans="1:2">
      <c r="A219" s="41" t="s">
        <v>251</v>
      </c>
      <c r="B219">
        <v>694.4</v>
      </c>
    </row>
    <row r="220" spans="1:2">
      <c r="A220" s="41" t="s">
        <v>252</v>
      </c>
      <c r="B220">
        <v>512</v>
      </c>
    </row>
    <row r="221" spans="1:2">
      <c r="A221" s="41" t="s">
        <v>253</v>
      </c>
      <c r="B221">
        <v>736</v>
      </c>
    </row>
    <row r="222" spans="1:2">
      <c r="A222" s="41" t="s">
        <v>211</v>
      </c>
      <c r="B222">
        <v>1076</v>
      </c>
    </row>
    <row r="223" spans="1:2">
      <c r="A223" s="41" t="s">
        <v>254</v>
      </c>
      <c r="B223">
        <v>194</v>
      </c>
    </row>
    <row r="224" spans="1:2">
      <c r="A224" s="41" t="s">
        <v>255</v>
      </c>
      <c r="B224">
        <v>858</v>
      </c>
    </row>
    <row r="225" spans="1:2">
      <c r="A225" s="41" t="s">
        <v>256</v>
      </c>
      <c r="B225">
        <v>296</v>
      </c>
    </row>
    <row r="226" spans="1:2">
      <c r="A226" s="41" t="s">
        <v>257</v>
      </c>
      <c r="B226">
        <v>1202.4000000000001</v>
      </c>
    </row>
    <row r="227" spans="1:2">
      <c r="A227" s="41" t="s">
        <v>258</v>
      </c>
      <c r="B227">
        <v>914</v>
      </c>
    </row>
    <row r="228" spans="1:2">
      <c r="A228" s="41" t="s">
        <v>259</v>
      </c>
      <c r="B228">
        <v>1400</v>
      </c>
    </row>
    <row r="229" spans="1:2">
      <c r="A229" s="41" t="s">
        <v>212</v>
      </c>
      <c r="B229">
        <v>74</v>
      </c>
    </row>
    <row r="230" spans="1:2">
      <c r="A230" s="41" t="s">
        <v>260</v>
      </c>
      <c r="B230">
        <v>1184</v>
      </c>
    </row>
    <row r="231" spans="1:2">
      <c r="A231" s="41" t="s">
        <v>261</v>
      </c>
      <c r="B231">
        <v>129</v>
      </c>
    </row>
    <row r="232" spans="1:2">
      <c r="A232" s="41" t="s">
        <v>262</v>
      </c>
      <c r="B232">
        <v>10</v>
      </c>
    </row>
    <row r="233" spans="1:2">
      <c r="A233" s="41" t="s">
        <v>263</v>
      </c>
      <c r="B233">
        <v>610</v>
      </c>
    </row>
    <row r="234" spans="1:2">
      <c r="A234" s="41" t="s">
        <v>264</v>
      </c>
      <c r="B234">
        <v>0</v>
      </c>
    </row>
    <row r="235" spans="1:2">
      <c r="A235" s="41" t="s">
        <v>265</v>
      </c>
      <c r="B235">
        <v>209</v>
      </c>
    </row>
    <row r="236" spans="1:2">
      <c r="A236" s="41" t="s">
        <v>266</v>
      </c>
      <c r="B236">
        <v>30</v>
      </c>
    </row>
    <row r="237" spans="1:2">
      <c r="A237" s="41" t="s">
        <v>267</v>
      </c>
      <c r="B237">
        <v>290</v>
      </c>
    </row>
    <row r="238" spans="1:2">
      <c r="A238" s="41" t="s">
        <v>268</v>
      </c>
      <c r="B238">
        <v>0</v>
      </c>
    </row>
    <row r="239" spans="1:2">
      <c r="A239" s="41" t="s">
        <v>269</v>
      </c>
      <c r="B239">
        <v>200</v>
      </c>
    </row>
    <row r="240" spans="1:2">
      <c r="A240" s="41" t="s">
        <v>270</v>
      </c>
      <c r="B240">
        <v>160</v>
      </c>
    </row>
    <row r="241" spans="1:2">
      <c r="A241" s="41" t="s">
        <v>271</v>
      </c>
      <c r="B241">
        <v>410</v>
      </c>
    </row>
    <row r="242" spans="1:2">
      <c r="A242" s="41" t="s">
        <v>272</v>
      </c>
      <c r="B242">
        <v>0</v>
      </c>
    </row>
    <row r="243" spans="1:2">
      <c r="A243" s="41" t="s">
        <v>273</v>
      </c>
      <c r="B243">
        <v>710</v>
      </c>
    </row>
    <row r="244" spans="1:2">
      <c r="A244" s="41" t="s">
        <v>274</v>
      </c>
      <c r="B244">
        <v>10</v>
      </c>
    </row>
    <row r="245" spans="1:2">
      <c r="A245" s="41" t="s">
        <v>275</v>
      </c>
      <c r="B245">
        <v>330</v>
      </c>
    </row>
    <row r="246" spans="1:2">
      <c r="A246" s="41" t="s">
        <v>276</v>
      </c>
      <c r="B246">
        <v>20</v>
      </c>
    </row>
    <row r="247" spans="1:2">
      <c r="A247" s="41" t="s">
        <v>213</v>
      </c>
      <c r="B247">
        <v>880</v>
      </c>
    </row>
    <row r="248" spans="1:2">
      <c r="A248" s="44" t="s">
        <v>214</v>
      </c>
      <c r="B248">
        <v>530</v>
      </c>
    </row>
    <row r="249" spans="1:2">
      <c r="A249" s="41" t="s">
        <v>277</v>
      </c>
      <c r="B249">
        <v>653</v>
      </c>
    </row>
    <row r="250" spans="1:2">
      <c r="A250" s="5" t="s">
        <v>324</v>
      </c>
      <c r="B250">
        <v>1285</v>
      </c>
    </row>
    <row r="251" spans="1:2">
      <c r="A251" s="5" t="s">
        <v>371</v>
      </c>
      <c r="B251">
        <v>456</v>
      </c>
    </row>
    <row r="252" spans="1:2">
      <c r="A252" s="5" t="s">
        <v>325</v>
      </c>
      <c r="B252">
        <v>1132</v>
      </c>
    </row>
    <row r="253" spans="1:2">
      <c r="A253" s="5" t="s">
        <v>326</v>
      </c>
      <c r="B253">
        <v>1317</v>
      </c>
    </row>
    <row r="254" spans="1:2">
      <c r="A254" s="5" t="s">
        <v>327</v>
      </c>
      <c r="B254">
        <v>1624</v>
      </c>
    </row>
    <row r="255" spans="1:2">
      <c r="A255" s="5" t="s">
        <v>328</v>
      </c>
      <c r="B255">
        <v>2420</v>
      </c>
    </row>
    <row r="256" spans="1:2">
      <c r="A256" s="5" t="s">
        <v>322</v>
      </c>
      <c r="B256">
        <v>1697</v>
      </c>
    </row>
    <row r="257" spans="1:2">
      <c r="A257" s="5" t="s">
        <v>330</v>
      </c>
      <c r="B257">
        <v>1072</v>
      </c>
    </row>
    <row r="258" spans="1:2">
      <c r="A258" s="5" t="s">
        <v>329</v>
      </c>
      <c r="B258">
        <v>953</v>
      </c>
    </row>
    <row r="259" spans="1:2">
      <c r="A259" s="5" t="s">
        <v>331</v>
      </c>
      <c r="B259">
        <v>303</v>
      </c>
    </row>
    <row r="260" spans="1:2">
      <c r="A260" s="5" t="s">
        <v>372</v>
      </c>
      <c r="B260">
        <v>1462</v>
      </c>
    </row>
    <row r="261" spans="1:2">
      <c r="A261" s="5" t="s">
        <v>334</v>
      </c>
      <c r="B261">
        <v>1995</v>
      </c>
    </row>
    <row r="262" spans="1:2">
      <c r="A262" s="5" t="s">
        <v>373</v>
      </c>
      <c r="B262">
        <v>1417</v>
      </c>
    </row>
    <row r="263" spans="1:2">
      <c r="A263" s="5" t="s">
        <v>374</v>
      </c>
      <c r="B263">
        <v>896</v>
      </c>
    </row>
    <row r="264" spans="1:2">
      <c r="A264" s="5" t="s">
        <v>302</v>
      </c>
      <c r="B264">
        <v>72</v>
      </c>
    </row>
    <row r="265" spans="1:2">
      <c r="A265" s="5" t="s">
        <v>320</v>
      </c>
      <c r="B265">
        <v>1482</v>
      </c>
    </row>
    <row r="266" spans="1:2">
      <c r="A266" s="5" t="s">
        <v>323</v>
      </c>
      <c r="B266">
        <v>777</v>
      </c>
    </row>
    <row r="267" spans="1:2">
      <c r="A267" s="5" t="s">
        <v>321</v>
      </c>
      <c r="B267">
        <v>665</v>
      </c>
    </row>
    <row r="268" spans="1:2">
      <c r="A268" s="14" t="s">
        <v>375</v>
      </c>
      <c r="B268">
        <v>461</v>
      </c>
    </row>
  </sheetData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6"/>
  <sheetViews>
    <sheetView topLeftCell="A256" workbookViewId="0">
      <selection activeCell="D17" sqref="D17"/>
    </sheetView>
  </sheetViews>
  <sheetFormatPr defaultRowHeight="13.5"/>
  <cols>
    <col min="2" max="2" width="9" style="64"/>
  </cols>
  <sheetData>
    <row r="1" spans="1:4">
      <c r="A1" s="51" t="s">
        <v>279</v>
      </c>
      <c r="B1" s="53" t="s">
        <v>280</v>
      </c>
    </row>
    <row r="2" spans="1:4">
      <c r="A2" s="52">
        <v>1</v>
      </c>
      <c r="B2" s="54" t="s">
        <v>281</v>
      </c>
      <c r="C2" t="e">
        <f>VLOOKUP(B2,Sheet2!A:B,2,FALSE)</f>
        <v>#N/A</v>
      </c>
      <c r="D2" t="e">
        <f>VLOOKUP($B$2:$B$316,Sheet2!$A$1:$B$349,2,0)</f>
        <v>#N/A</v>
      </c>
    </row>
    <row r="3" spans="1:4">
      <c r="A3" s="52">
        <v>2</v>
      </c>
      <c r="B3" s="54" t="s">
        <v>272</v>
      </c>
      <c r="C3">
        <f>VLOOKUP(B3,Sheet2!A:B,2,FALSE)</f>
        <v>0</v>
      </c>
      <c r="D3">
        <f>VLOOKUP($B$2:$B$316,Sheet2!$A$1:$B$349,2,0)</f>
        <v>0</v>
      </c>
    </row>
    <row r="4" spans="1:4">
      <c r="A4" s="52">
        <v>3</v>
      </c>
      <c r="B4" s="54" t="s">
        <v>96</v>
      </c>
      <c r="C4">
        <f>VLOOKUP(B4,Sheet2!A:B,2,FALSE)</f>
        <v>0</v>
      </c>
      <c r="D4">
        <f>VLOOKUP($B$2:$B$316,Sheet2!$A$1:$B$349,2,0)</f>
        <v>0</v>
      </c>
    </row>
    <row r="5" spans="1:4">
      <c r="A5" s="52">
        <v>4</v>
      </c>
      <c r="B5" s="54" t="s">
        <v>282</v>
      </c>
      <c r="C5" t="e">
        <f>VLOOKUP(B5,Sheet2!A:B,2,FALSE)</f>
        <v>#N/A</v>
      </c>
      <c r="D5" t="e">
        <f>VLOOKUP($B$2:$B$316,Sheet2!$A$1:$B$349,2,0)</f>
        <v>#N/A</v>
      </c>
    </row>
    <row r="6" spans="1:4">
      <c r="A6" s="52">
        <v>5</v>
      </c>
      <c r="B6" s="55" t="s">
        <v>72</v>
      </c>
      <c r="C6">
        <f>VLOOKUP(B6,Sheet2!A:B,2,FALSE)</f>
        <v>0</v>
      </c>
      <c r="D6">
        <f>VLOOKUP($B$2:$B$316,Sheet2!$A$1:$B$349,2,0)</f>
        <v>0</v>
      </c>
    </row>
    <row r="7" spans="1:4">
      <c r="A7" s="52">
        <v>6</v>
      </c>
      <c r="B7" s="54" t="s">
        <v>269</v>
      </c>
      <c r="C7">
        <f>VLOOKUP(B7,Sheet2!A:B,2,FALSE)</f>
        <v>200</v>
      </c>
      <c r="D7">
        <f>VLOOKUP($B$2:$B$316,Sheet2!$A$1:$B$349,2,0)</f>
        <v>200</v>
      </c>
    </row>
    <row r="8" spans="1:4">
      <c r="A8" s="52">
        <v>7</v>
      </c>
      <c r="B8" s="54" t="s">
        <v>283</v>
      </c>
      <c r="C8" t="e">
        <f>VLOOKUP(B8,Sheet2!A:B,2,FALSE)</f>
        <v>#N/A</v>
      </c>
      <c r="D8" t="e">
        <f>VLOOKUP($B$2:$B$316,Sheet2!$A$1:$B$349,2,0)</f>
        <v>#N/A</v>
      </c>
    </row>
    <row r="9" spans="1:4">
      <c r="A9" s="52">
        <v>8</v>
      </c>
      <c r="B9" s="54" t="s">
        <v>264</v>
      </c>
      <c r="C9">
        <f>VLOOKUP(B9,Sheet2!A:B,2,FALSE)</f>
        <v>0</v>
      </c>
      <c r="D9">
        <f>VLOOKUP($B$2:$B$316,Sheet2!$A$1:$B$349,2,0)</f>
        <v>0</v>
      </c>
    </row>
    <row r="10" spans="1:4">
      <c r="A10" s="52">
        <v>9</v>
      </c>
      <c r="B10" s="54" t="s">
        <v>284</v>
      </c>
      <c r="C10" t="e">
        <f>VLOOKUP(B10,Sheet2!A:B,2,FALSE)</f>
        <v>#N/A</v>
      </c>
      <c r="D10" t="e">
        <f>VLOOKUP($B$2:$B$316,Sheet2!$A$1:$B$349,2,0)</f>
        <v>#N/A</v>
      </c>
    </row>
    <row r="11" spans="1:4">
      <c r="A11" s="52">
        <v>10</v>
      </c>
      <c r="B11" s="54" t="s">
        <v>159</v>
      </c>
      <c r="C11">
        <f>VLOOKUP(B11,Sheet2!A:B,2,FALSE)</f>
        <v>30</v>
      </c>
      <c r="D11">
        <f>VLOOKUP($B$2:$B$316,Sheet2!$A$1:$B$349,2,0)</f>
        <v>30</v>
      </c>
    </row>
    <row r="12" spans="1:4">
      <c r="A12" s="52">
        <v>11</v>
      </c>
      <c r="B12" s="56" t="s">
        <v>40</v>
      </c>
      <c r="C12">
        <f>VLOOKUP(B12,Sheet2!A:B,2,FALSE)</f>
        <v>330</v>
      </c>
      <c r="D12">
        <f>VLOOKUP($B$2:$B$316,Sheet2!$A$1:$B$349,2,0)</f>
        <v>330</v>
      </c>
    </row>
    <row r="13" spans="1:4">
      <c r="A13" s="52">
        <v>12</v>
      </c>
      <c r="B13" s="54" t="s">
        <v>70</v>
      </c>
      <c r="C13">
        <f>VLOOKUP(B13,Sheet2!A:B,2,FALSE)</f>
        <v>50</v>
      </c>
      <c r="D13">
        <f>VLOOKUP($B$2:$B$316,Sheet2!$A$1:$B$349,2,0)</f>
        <v>50</v>
      </c>
    </row>
    <row r="14" spans="1:4">
      <c r="A14" s="52">
        <v>13</v>
      </c>
      <c r="B14" s="54" t="s">
        <v>65</v>
      </c>
      <c r="C14">
        <f>VLOOKUP(B14,Sheet2!A:B,2,FALSE)</f>
        <v>21</v>
      </c>
      <c r="D14">
        <f>VLOOKUP($B$2:$B$316,Sheet2!$A$1:$B$349,2,0)</f>
        <v>21</v>
      </c>
    </row>
    <row r="15" spans="1:4">
      <c r="A15" s="52">
        <v>14</v>
      </c>
      <c r="B15" s="54" t="s">
        <v>62</v>
      </c>
      <c r="C15">
        <f>VLOOKUP(B15,Sheet2!A:B,2,FALSE)</f>
        <v>408</v>
      </c>
      <c r="D15">
        <f>VLOOKUP($B$2:$B$316,Sheet2!$A$1:$B$349,2,0)</f>
        <v>408</v>
      </c>
    </row>
    <row r="16" spans="1:4">
      <c r="A16" s="52">
        <v>15</v>
      </c>
      <c r="B16" s="54" t="s">
        <v>173</v>
      </c>
      <c r="C16">
        <f>VLOOKUP(B16,Sheet2!A:B,2,FALSE)</f>
        <v>354</v>
      </c>
      <c r="D16">
        <f>VLOOKUP($B$2:$B$316,Sheet2!$A$1:$B$349,2,0)</f>
        <v>354</v>
      </c>
    </row>
    <row r="17" spans="1:4">
      <c r="A17" s="52">
        <v>16</v>
      </c>
      <c r="B17" s="57" t="s">
        <v>285</v>
      </c>
      <c r="C17" t="e">
        <f>VLOOKUP(B17,Sheet2!A:B,2,FALSE)</f>
        <v>#N/A</v>
      </c>
      <c r="D17" t="e">
        <f>VLOOKUP($B$2:$B$316,Sheet2!$A$1:$B$349,2,0)</f>
        <v>#N/A</v>
      </c>
    </row>
    <row r="18" spans="1:4">
      <c r="A18" s="52">
        <v>17</v>
      </c>
      <c r="B18" s="54" t="s">
        <v>286</v>
      </c>
      <c r="C18" t="e">
        <f>VLOOKUP(B18,Sheet2!A:B,2,FALSE)</f>
        <v>#N/A</v>
      </c>
      <c r="D18" t="e">
        <f>VLOOKUP($B$2:$B$316,Sheet2!$A$1:$B$349,2,0)</f>
        <v>#N/A</v>
      </c>
    </row>
    <row r="19" spans="1:4">
      <c r="A19" s="52">
        <v>18</v>
      </c>
      <c r="B19" s="54" t="s">
        <v>105</v>
      </c>
      <c r="C19">
        <f>VLOOKUP(B19,Sheet2!A:B,2,FALSE)</f>
        <v>475</v>
      </c>
      <c r="D19">
        <f>VLOOKUP($B$2:$B$316,Sheet2!$A$1:$B$349,2,0)</f>
        <v>475</v>
      </c>
    </row>
    <row r="20" spans="1:4">
      <c r="A20" s="52">
        <v>19</v>
      </c>
      <c r="B20" s="54" t="s">
        <v>287</v>
      </c>
      <c r="C20" t="e">
        <f>VLOOKUP(B20,Sheet2!A:B,2,FALSE)</f>
        <v>#N/A</v>
      </c>
      <c r="D20" t="e">
        <f>VLOOKUP($B$2:$B$316,Sheet2!$A$1:$B$349,2,0)</f>
        <v>#N/A</v>
      </c>
    </row>
    <row r="21" spans="1:4">
      <c r="A21" s="52">
        <v>20</v>
      </c>
      <c r="B21" s="54" t="s">
        <v>288</v>
      </c>
      <c r="C21" t="e">
        <f>VLOOKUP(B21,Sheet2!A:B,2,FALSE)</f>
        <v>#N/A</v>
      </c>
      <c r="D21" t="e">
        <f>VLOOKUP($B$2:$B$316,Sheet2!$A$1:$B$349,2,0)</f>
        <v>#N/A</v>
      </c>
    </row>
    <row r="22" spans="1:4">
      <c r="A22" s="52">
        <v>21</v>
      </c>
      <c r="B22" s="56" t="s">
        <v>289</v>
      </c>
      <c r="C22">
        <f>VLOOKUP(B22,Sheet2!A:B,2,FALSE)</f>
        <v>10</v>
      </c>
      <c r="D22">
        <f>VLOOKUP($B$2:$B$316,Sheet2!$A$1:$B$349,2,0)</f>
        <v>10</v>
      </c>
    </row>
    <row r="23" spans="1:4">
      <c r="A23" s="52">
        <v>22</v>
      </c>
      <c r="B23" s="54" t="s">
        <v>290</v>
      </c>
      <c r="C23" t="e">
        <f>VLOOKUP(B23,Sheet2!A:B,2,FALSE)</f>
        <v>#N/A</v>
      </c>
      <c r="D23" t="e">
        <f>VLOOKUP($B$2:$B$316,Sheet2!$A$1:$B$349,2,0)</f>
        <v>#N/A</v>
      </c>
    </row>
    <row r="24" spans="1:4">
      <c r="A24" s="52">
        <v>23</v>
      </c>
      <c r="B24" s="58" t="s">
        <v>291</v>
      </c>
      <c r="C24" t="e">
        <f>VLOOKUP(B24,Sheet2!A:B,2,FALSE)</f>
        <v>#N/A</v>
      </c>
      <c r="D24" t="e">
        <f>VLOOKUP($B$2:$B$316,Sheet2!$A$1:$B$349,2,0)</f>
        <v>#N/A</v>
      </c>
    </row>
    <row r="25" spans="1:4">
      <c r="A25" s="52">
        <v>24</v>
      </c>
      <c r="B25" s="59" t="s">
        <v>292</v>
      </c>
      <c r="C25" t="e">
        <f>VLOOKUP(B25,Sheet2!A:B,2,FALSE)</f>
        <v>#N/A</v>
      </c>
      <c r="D25" t="e">
        <f>VLOOKUP($B$2:$B$316,Sheet2!$A$1:$B$349,2,0)</f>
        <v>#N/A</v>
      </c>
    </row>
    <row r="26" spans="1:4">
      <c r="A26" s="52">
        <v>25</v>
      </c>
      <c r="B26" s="58" t="s">
        <v>293</v>
      </c>
      <c r="C26" t="e">
        <f>VLOOKUP(B26,Sheet2!A:B,2,FALSE)</f>
        <v>#N/A</v>
      </c>
      <c r="D26" t="e">
        <f>VLOOKUP($B$2:$B$316,Sheet2!$A$1:$B$349,2,0)</f>
        <v>#N/A</v>
      </c>
    </row>
    <row r="27" spans="1:4">
      <c r="A27" s="52">
        <v>26</v>
      </c>
      <c r="B27" s="54" t="s">
        <v>294</v>
      </c>
      <c r="C27" t="e">
        <f>VLOOKUP(B27,Sheet2!A:B,2,FALSE)</f>
        <v>#N/A</v>
      </c>
      <c r="D27" t="e">
        <f>VLOOKUP($B$2:$B$316,Sheet2!$A$1:$B$349,2,0)</f>
        <v>#N/A</v>
      </c>
    </row>
    <row r="28" spans="1:4">
      <c r="A28" s="52">
        <v>27</v>
      </c>
      <c r="B28" s="54" t="s">
        <v>295</v>
      </c>
      <c r="C28" t="e">
        <f>VLOOKUP(B28,Sheet2!A:B,2,FALSE)</f>
        <v>#N/A</v>
      </c>
      <c r="D28" t="e">
        <f>VLOOKUP($B$2:$B$316,Sheet2!$A$1:$B$349,2,0)</f>
        <v>#N/A</v>
      </c>
    </row>
    <row r="29" spans="1:4">
      <c r="A29" s="52">
        <v>28</v>
      </c>
      <c r="B29" s="54" t="s">
        <v>63</v>
      </c>
      <c r="C29">
        <f>VLOOKUP(B29,Sheet2!A:B,2,FALSE)</f>
        <v>40</v>
      </c>
      <c r="D29">
        <f>VLOOKUP($B$2:$B$316,Sheet2!$A$1:$B$349,2,0)</f>
        <v>40</v>
      </c>
    </row>
    <row r="30" spans="1:4">
      <c r="A30" s="52">
        <v>29</v>
      </c>
      <c r="B30" s="54" t="s">
        <v>60</v>
      </c>
      <c r="C30">
        <f>VLOOKUP(B30,Sheet2!A:B,2,FALSE)</f>
        <v>40</v>
      </c>
      <c r="D30">
        <f>VLOOKUP($B$2:$B$316,Sheet2!$A$1:$B$349,2,0)</f>
        <v>40</v>
      </c>
    </row>
    <row r="31" spans="1:4">
      <c r="A31" s="52">
        <v>30</v>
      </c>
      <c r="B31" s="54" t="s">
        <v>87</v>
      </c>
      <c r="C31">
        <f>VLOOKUP(B31,Sheet2!A:B,2,FALSE)</f>
        <v>618</v>
      </c>
      <c r="D31">
        <f>VLOOKUP($B$2:$B$316,Sheet2!$A$1:$B$349,2,0)</f>
        <v>618</v>
      </c>
    </row>
    <row r="32" spans="1:4">
      <c r="A32" s="52">
        <v>31</v>
      </c>
      <c r="B32" s="54" t="s">
        <v>367</v>
      </c>
      <c r="C32">
        <f>VLOOKUP(B32,Sheet2!A:B,2,FALSE)</f>
        <v>129</v>
      </c>
      <c r="D32">
        <f>VLOOKUP($B$2:$B$316,Sheet2!$A$1:$B$349,2,0)</f>
        <v>129</v>
      </c>
    </row>
    <row r="33" spans="1:4">
      <c r="A33" s="52">
        <v>32</v>
      </c>
      <c r="B33" s="60" t="s">
        <v>93</v>
      </c>
      <c r="C33">
        <f>VLOOKUP(B33,Sheet2!A:B,2,FALSE)</f>
        <v>50</v>
      </c>
      <c r="D33">
        <f>VLOOKUP($B$2:$B$316,Sheet2!$A$1:$B$349,2,0)</f>
        <v>50</v>
      </c>
    </row>
    <row r="34" spans="1:4">
      <c r="A34" s="52">
        <v>33</v>
      </c>
      <c r="B34" s="59" t="s">
        <v>66</v>
      </c>
      <c r="C34">
        <f>VLOOKUP(B34,Sheet2!A:B,2,FALSE)</f>
        <v>490</v>
      </c>
      <c r="D34">
        <f>VLOOKUP($B$2:$B$316,Sheet2!$A$1:$B$349,2,0)</f>
        <v>490</v>
      </c>
    </row>
    <row r="35" spans="1:4">
      <c r="A35" s="52">
        <v>34</v>
      </c>
      <c r="B35" s="59" t="s">
        <v>79</v>
      </c>
      <c r="C35">
        <f>VLOOKUP(B35,Sheet2!A:B,2,FALSE)</f>
        <v>463</v>
      </c>
      <c r="D35">
        <f>VLOOKUP($B$2:$B$316,Sheet2!$A$1:$B$349,2,0)</f>
        <v>463</v>
      </c>
    </row>
    <row r="36" spans="1:4">
      <c r="A36" s="52">
        <v>35</v>
      </c>
      <c r="B36" s="54" t="s">
        <v>273</v>
      </c>
      <c r="C36">
        <f>VLOOKUP(B36,Sheet2!A:B,2,FALSE)</f>
        <v>710</v>
      </c>
      <c r="D36">
        <f>VLOOKUP($B$2:$B$316,Sheet2!$A$1:$B$349,2,0)</f>
        <v>710</v>
      </c>
    </row>
    <row r="37" spans="1:4">
      <c r="A37" s="52">
        <v>36</v>
      </c>
      <c r="B37" s="54" t="s">
        <v>296</v>
      </c>
      <c r="C37">
        <f>VLOOKUP(B37,Sheet2!A:B,2,FALSE)</f>
        <v>450</v>
      </c>
      <c r="D37">
        <f>VLOOKUP($B$2:$B$316,Sheet2!$A$1:$B$349,2,0)</f>
        <v>450</v>
      </c>
    </row>
    <row r="38" spans="1:4">
      <c r="A38" s="52">
        <v>37</v>
      </c>
      <c r="B38" s="54" t="s">
        <v>163</v>
      </c>
      <c r="C38">
        <f>VLOOKUP(B38,Sheet2!A:B,2,FALSE)</f>
        <v>174</v>
      </c>
      <c r="D38">
        <f>VLOOKUP($B$2:$B$316,Sheet2!$A$1:$B$349,2,0)</f>
        <v>174</v>
      </c>
    </row>
    <row r="39" spans="1:4">
      <c r="A39" s="52">
        <v>38</v>
      </c>
      <c r="B39" s="54" t="s">
        <v>68</v>
      </c>
      <c r="C39">
        <f>VLOOKUP(B39,Sheet2!A:B,2,FALSE)</f>
        <v>400</v>
      </c>
      <c r="D39">
        <f>VLOOKUP($B$2:$B$316,Sheet2!$A$1:$B$349,2,0)</f>
        <v>400</v>
      </c>
    </row>
    <row r="40" spans="1:4">
      <c r="A40" s="52">
        <v>39</v>
      </c>
      <c r="B40" s="54" t="s">
        <v>106</v>
      </c>
      <c r="C40">
        <f>VLOOKUP(B40,Sheet2!A:B,2,FALSE)</f>
        <v>763.2</v>
      </c>
      <c r="D40">
        <f>VLOOKUP($B$2:$B$316,Sheet2!$A$1:$B$349,2,0)</f>
        <v>763.2</v>
      </c>
    </row>
    <row r="41" spans="1:4">
      <c r="A41" s="52">
        <v>40</v>
      </c>
      <c r="B41" s="54" t="s">
        <v>297</v>
      </c>
      <c r="C41" t="e">
        <f>VLOOKUP(B41,Sheet2!A:B,2,FALSE)</f>
        <v>#N/A</v>
      </c>
      <c r="D41" t="e">
        <f>VLOOKUP($B$2:$B$316,Sheet2!$A$1:$B$349,2,0)</f>
        <v>#N/A</v>
      </c>
    </row>
    <row r="42" spans="1:4">
      <c r="A42" s="52">
        <v>41</v>
      </c>
      <c r="B42" s="55" t="s">
        <v>298</v>
      </c>
      <c r="C42" t="e">
        <f>VLOOKUP(B42,Sheet2!A:B,2,FALSE)</f>
        <v>#N/A</v>
      </c>
      <c r="D42" t="e">
        <f>VLOOKUP($B$2:$B$316,Sheet2!$A$1:$B$349,2,0)</f>
        <v>#N/A</v>
      </c>
    </row>
    <row r="43" spans="1:4">
      <c r="A43" s="52">
        <v>42</v>
      </c>
      <c r="B43" s="54" t="s">
        <v>67</v>
      </c>
      <c r="C43">
        <f>VLOOKUP(B43,Sheet2!A:B,2,FALSE)</f>
        <v>60</v>
      </c>
      <c r="D43">
        <f>VLOOKUP($B$2:$B$316,Sheet2!$A$1:$B$349,2,0)</f>
        <v>60</v>
      </c>
    </row>
    <row r="44" spans="1:4">
      <c r="A44" s="52">
        <v>43</v>
      </c>
      <c r="B44" s="54" t="s">
        <v>57</v>
      </c>
      <c r="C44">
        <f>VLOOKUP(B44,Sheet2!A:B,2,FALSE)</f>
        <v>70</v>
      </c>
      <c r="D44">
        <f>VLOOKUP($B$2:$B$316,Sheet2!$A$1:$B$349,2,0)</f>
        <v>70</v>
      </c>
    </row>
    <row r="45" spans="1:4">
      <c r="A45" s="52">
        <v>44</v>
      </c>
      <c r="B45" s="54" t="s">
        <v>85</v>
      </c>
      <c r="C45">
        <f>VLOOKUP(B45,Sheet2!A:B,2,FALSE)</f>
        <v>394</v>
      </c>
      <c r="D45">
        <f>VLOOKUP($B$2:$B$316,Sheet2!$A$1:$B$349,2,0)</f>
        <v>394</v>
      </c>
    </row>
    <row r="46" spans="1:4">
      <c r="A46" s="52">
        <v>45</v>
      </c>
      <c r="B46" s="54" t="s">
        <v>263</v>
      </c>
      <c r="C46">
        <f>VLOOKUP(B46,Sheet2!A:B,2,FALSE)</f>
        <v>610</v>
      </c>
      <c r="D46">
        <f>VLOOKUP($B$2:$B$316,Sheet2!$A$1:$B$349,2,0)</f>
        <v>610</v>
      </c>
    </row>
    <row r="47" spans="1:4">
      <c r="A47" s="52">
        <v>46</v>
      </c>
      <c r="B47" s="54" t="s">
        <v>141</v>
      </c>
      <c r="C47">
        <f>VLOOKUP(B47,Sheet2!A:B,2,FALSE)</f>
        <v>687</v>
      </c>
      <c r="D47">
        <f>VLOOKUP($B$2:$B$316,Sheet2!$A$1:$B$349,2,0)</f>
        <v>687</v>
      </c>
    </row>
    <row r="48" spans="1:4">
      <c r="A48" s="52">
        <v>47</v>
      </c>
      <c r="B48" s="55" t="s">
        <v>214</v>
      </c>
      <c r="C48">
        <f>VLOOKUP(B48,Sheet2!A:B,2,FALSE)</f>
        <v>530</v>
      </c>
      <c r="D48">
        <f>VLOOKUP($B$2:$B$316,Sheet2!$A$1:$B$349,2,0)</f>
        <v>530</v>
      </c>
    </row>
    <row r="49" spans="1:4">
      <c r="A49" s="52">
        <v>48</v>
      </c>
      <c r="B49" s="54" t="s">
        <v>58</v>
      </c>
      <c r="C49">
        <f>VLOOKUP(B49,Sheet2!A:B,2,FALSE)</f>
        <v>30</v>
      </c>
      <c r="D49">
        <f>VLOOKUP($B$2:$B$316,Sheet2!$A$1:$B$349,2,0)</f>
        <v>30</v>
      </c>
    </row>
    <row r="50" spans="1:4">
      <c r="A50" s="52">
        <v>49</v>
      </c>
      <c r="B50" s="54" t="s">
        <v>102</v>
      </c>
      <c r="C50">
        <f>VLOOKUP(B50,Sheet2!A:B,2,FALSE)</f>
        <v>458.8</v>
      </c>
      <c r="D50">
        <f>VLOOKUP($B$2:$B$316,Sheet2!$A$1:$B$349,2,0)</f>
        <v>458.8</v>
      </c>
    </row>
    <row r="51" spans="1:4">
      <c r="A51" s="52">
        <v>50</v>
      </c>
      <c r="B51" s="54" t="s">
        <v>299</v>
      </c>
      <c r="C51">
        <f>VLOOKUP(B51,Sheet2!A:B,2,FALSE)</f>
        <v>40</v>
      </c>
      <c r="D51">
        <f>VLOOKUP($B$2:$B$316,Sheet2!$A$1:$B$349,2,0)</f>
        <v>40</v>
      </c>
    </row>
    <row r="52" spans="1:4">
      <c r="A52" s="52">
        <v>51</v>
      </c>
      <c r="B52" s="54" t="s">
        <v>300</v>
      </c>
      <c r="C52" t="e">
        <f>VLOOKUP(B52,Sheet2!A:B,2,FALSE)</f>
        <v>#N/A</v>
      </c>
      <c r="D52" t="e">
        <f>VLOOKUP($B$2:$B$316,Sheet2!$A$1:$B$349,2,0)</f>
        <v>#N/A</v>
      </c>
    </row>
    <row r="53" spans="1:4">
      <c r="A53" s="52">
        <v>52</v>
      </c>
      <c r="B53" s="54" t="s">
        <v>78</v>
      </c>
      <c r="C53">
        <f>VLOOKUP(B53,Sheet2!A:B,2,FALSE)</f>
        <v>140</v>
      </c>
      <c r="D53">
        <f>VLOOKUP($B$2:$B$316,Sheet2!$A$1:$B$349,2,0)</f>
        <v>140</v>
      </c>
    </row>
    <row r="54" spans="1:4">
      <c r="A54" s="52">
        <v>53</v>
      </c>
      <c r="B54" s="54" t="s">
        <v>268</v>
      </c>
      <c r="C54">
        <f>VLOOKUP(B54,Sheet2!A:B,2,FALSE)</f>
        <v>0</v>
      </c>
      <c r="D54">
        <f>VLOOKUP($B$2:$B$316,Sheet2!$A$1:$B$349,2,0)</f>
        <v>0</v>
      </c>
    </row>
    <row r="55" spans="1:4">
      <c r="A55" s="52">
        <v>54</v>
      </c>
      <c r="B55" s="54" t="s">
        <v>91</v>
      </c>
      <c r="C55">
        <f>VLOOKUP(B55,Sheet2!A:B,2,FALSE)</f>
        <v>60</v>
      </c>
      <c r="D55">
        <f>VLOOKUP($B$2:$B$316,Sheet2!$A$1:$B$349,2,0)</f>
        <v>60</v>
      </c>
    </row>
    <row r="56" spans="1:4">
      <c r="A56" s="52">
        <v>55</v>
      </c>
      <c r="B56" s="9" t="s">
        <v>61</v>
      </c>
      <c r="C56">
        <f>VLOOKUP(B56,Sheet2!A:B,2,FALSE)</f>
        <v>592</v>
      </c>
      <c r="D56">
        <f>VLOOKUP($B$2:$B$316,Sheet2!$A$1:$B$349,2,0)</f>
        <v>592</v>
      </c>
    </row>
    <row r="57" spans="1:4">
      <c r="A57" s="52">
        <v>56</v>
      </c>
      <c r="B57" s="54" t="s">
        <v>82</v>
      </c>
      <c r="C57">
        <f>VLOOKUP(B57,Sheet2!A:B,2,FALSE)</f>
        <v>224</v>
      </c>
      <c r="D57">
        <f>VLOOKUP($B$2:$B$316,Sheet2!$A$1:$B$349,2,0)</f>
        <v>224</v>
      </c>
    </row>
    <row r="58" spans="1:4">
      <c r="A58" s="52">
        <v>57</v>
      </c>
      <c r="B58" s="54" t="s">
        <v>162</v>
      </c>
      <c r="C58">
        <f>VLOOKUP(B58,Sheet2!A:B,2,FALSE)</f>
        <v>270</v>
      </c>
      <c r="D58">
        <f>VLOOKUP($B$2:$B$316,Sheet2!$A$1:$B$349,2,0)</f>
        <v>270</v>
      </c>
    </row>
    <row r="59" spans="1:4">
      <c r="A59" s="52">
        <v>58</v>
      </c>
      <c r="B59" s="54" t="s">
        <v>108</v>
      </c>
      <c r="C59">
        <f>VLOOKUP(B59,Sheet2!A:B,2,FALSE)</f>
        <v>927.2</v>
      </c>
      <c r="D59">
        <f>VLOOKUP($B$2:$B$316,Sheet2!$A$1:$B$349,2,0)</f>
        <v>927.2</v>
      </c>
    </row>
    <row r="60" spans="1:4">
      <c r="A60" s="52">
        <v>59</v>
      </c>
      <c r="B60" s="54" t="s">
        <v>301</v>
      </c>
      <c r="C60" t="e">
        <f>VLOOKUP(B60,Sheet2!A:B,2,FALSE)</f>
        <v>#N/A</v>
      </c>
      <c r="D60" t="e">
        <f>VLOOKUP($B$2:$B$316,Sheet2!$A$1:$B$349,2,0)</f>
        <v>#N/A</v>
      </c>
    </row>
    <row r="61" spans="1:4">
      <c r="A61" s="52">
        <v>60</v>
      </c>
      <c r="B61" s="58" t="s">
        <v>302</v>
      </c>
      <c r="C61">
        <f>VLOOKUP(B61,Sheet2!A:B,2,FALSE)</f>
        <v>72</v>
      </c>
      <c r="D61">
        <f>VLOOKUP($B$2:$B$316,Sheet2!$A$1:$B$349,2,0)</f>
        <v>72</v>
      </c>
    </row>
    <row r="62" spans="1:4">
      <c r="A62" s="52">
        <v>61</v>
      </c>
      <c r="B62" s="54" t="s">
        <v>77</v>
      </c>
      <c r="C62">
        <f>VLOOKUP(B62,Sheet2!A:B,2,FALSE)</f>
        <v>30</v>
      </c>
      <c r="D62">
        <f>VLOOKUP($B$2:$B$316,Sheet2!$A$1:$B$349,2,0)</f>
        <v>30</v>
      </c>
    </row>
    <row r="63" spans="1:4">
      <c r="A63" s="52">
        <v>62</v>
      </c>
      <c r="B63" s="54" t="s">
        <v>303</v>
      </c>
      <c r="C63" t="e">
        <f>VLOOKUP(B63,Sheet2!A:B,2,FALSE)</f>
        <v>#N/A</v>
      </c>
      <c r="D63" t="e">
        <f>VLOOKUP($B$2:$B$316,Sheet2!$A$1:$B$349,2,0)</f>
        <v>#N/A</v>
      </c>
    </row>
    <row r="64" spans="1:4">
      <c r="A64" s="52">
        <v>63</v>
      </c>
      <c r="B64" s="54" t="s">
        <v>304</v>
      </c>
      <c r="C64" t="e">
        <f>VLOOKUP(B64,Sheet2!A:B,2,FALSE)</f>
        <v>#N/A</v>
      </c>
      <c r="D64" t="e">
        <f>VLOOKUP($B$2:$B$316,Sheet2!$A$1:$B$349,2,0)</f>
        <v>#N/A</v>
      </c>
    </row>
    <row r="65" spans="1:4">
      <c r="A65" s="52">
        <v>64</v>
      </c>
      <c r="B65" s="54" t="s">
        <v>305</v>
      </c>
      <c r="C65" t="e">
        <f>VLOOKUP(B65,Sheet2!A:B,2,FALSE)</f>
        <v>#N/A</v>
      </c>
      <c r="D65" t="e">
        <f>VLOOKUP($B$2:$B$316,Sheet2!$A$1:$B$349,2,0)</f>
        <v>#N/A</v>
      </c>
    </row>
    <row r="66" spans="1:4">
      <c r="A66" s="52">
        <v>65</v>
      </c>
      <c r="B66" s="54" t="s">
        <v>306</v>
      </c>
      <c r="C66" t="e">
        <f>VLOOKUP(B66,Sheet2!A:B,2,FALSE)</f>
        <v>#N/A</v>
      </c>
      <c r="D66" t="e">
        <f>VLOOKUP($B$2:$B$316,Sheet2!$A$1:$B$349,2,0)</f>
        <v>#N/A</v>
      </c>
    </row>
    <row r="67" spans="1:4">
      <c r="A67" s="52">
        <v>66</v>
      </c>
      <c r="B67" s="54" t="s">
        <v>307</v>
      </c>
      <c r="C67" t="e">
        <f>VLOOKUP(B67,Sheet2!A:B,2,FALSE)</f>
        <v>#N/A</v>
      </c>
      <c r="D67" t="e">
        <f>VLOOKUP($B$2:$B$316,Sheet2!$A$1:$B$349,2,0)</f>
        <v>#N/A</v>
      </c>
    </row>
    <row r="68" spans="1:4">
      <c r="A68" s="52">
        <v>67</v>
      </c>
      <c r="B68" s="54" t="s">
        <v>59</v>
      </c>
      <c r="C68">
        <f>VLOOKUP(B68,Sheet2!A:B,2,FALSE)</f>
        <v>382</v>
      </c>
      <c r="D68">
        <f>VLOOKUP($B$2:$B$316,Sheet2!$A$1:$B$349,2,0)</f>
        <v>382</v>
      </c>
    </row>
    <row r="69" spans="1:4">
      <c r="A69" s="52">
        <v>68</v>
      </c>
      <c r="B69" s="61" t="s">
        <v>110</v>
      </c>
      <c r="C69">
        <f>VLOOKUP(B69,Sheet2!A:B,2,FALSE)</f>
        <v>210</v>
      </c>
      <c r="D69">
        <f>VLOOKUP($B$2:$B$316,Sheet2!$A$1:$B$349,2,0)</f>
        <v>210</v>
      </c>
    </row>
    <row r="70" spans="1:4">
      <c r="A70" s="52">
        <v>69</v>
      </c>
      <c r="B70" s="54" t="s">
        <v>308</v>
      </c>
      <c r="C70" t="e">
        <f>VLOOKUP(B70,Sheet2!A:B,2,FALSE)</f>
        <v>#N/A</v>
      </c>
      <c r="D70" t="e">
        <f>VLOOKUP($B$2:$B$316,Sheet2!$A$1:$B$349,2,0)</f>
        <v>#N/A</v>
      </c>
    </row>
    <row r="71" spans="1:4">
      <c r="A71" s="52">
        <v>70</v>
      </c>
      <c r="B71" s="54" t="s">
        <v>84</v>
      </c>
      <c r="C71">
        <f>VLOOKUP(B71,Sheet2!A:B,2,FALSE)</f>
        <v>20</v>
      </c>
      <c r="D71">
        <f>VLOOKUP($B$2:$B$316,Sheet2!$A$1:$B$349,2,0)</f>
        <v>20</v>
      </c>
    </row>
    <row r="72" spans="1:4">
      <c r="A72" s="52">
        <v>71</v>
      </c>
      <c r="B72" s="54" t="s">
        <v>309</v>
      </c>
      <c r="C72" t="e">
        <f>VLOOKUP(B72,Sheet2!A:B,2,FALSE)</f>
        <v>#N/A</v>
      </c>
      <c r="D72" t="e">
        <f>VLOOKUP($B$2:$B$316,Sheet2!$A$1:$B$349,2,0)</f>
        <v>#N/A</v>
      </c>
    </row>
    <row r="73" spans="1:4">
      <c r="A73" s="52">
        <v>72</v>
      </c>
      <c r="B73" s="56" t="s">
        <v>266</v>
      </c>
      <c r="C73">
        <f>VLOOKUP(B73,Sheet2!A:B,2,FALSE)</f>
        <v>30</v>
      </c>
      <c r="D73">
        <f>VLOOKUP($B$2:$B$316,Sheet2!$A$1:$B$349,2,0)</f>
        <v>30</v>
      </c>
    </row>
    <row r="74" spans="1:4">
      <c r="A74" s="52">
        <v>73</v>
      </c>
      <c r="B74" s="54" t="s">
        <v>310</v>
      </c>
      <c r="C74" t="e">
        <f>VLOOKUP(B74,Sheet2!A:B,2,FALSE)</f>
        <v>#N/A</v>
      </c>
      <c r="D74" t="e">
        <f>VLOOKUP($B$2:$B$316,Sheet2!$A$1:$B$349,2,0)</f>
        <v>#N/A</v>
      </c>
    </row>
    <row r="75" spans="1:4">
      <c r="A75" s="52">
        <v>74</v>
      </c>
      <c r="B75" s="54" t="s">
        <v>311</v>
      </c>
      <c r="C75" t="e">
        <f>VLOOKUP(B75,Sheet2!A:B,2,FALSE)</f>
        <v>#N/A</v>
      </c>
      <c r="D75" t="e">
        <f>VLOOKUP($B$2:$B$316,Sheet2!$A$1:$B$349,2,0)</f>
        <v>#N/A</v>
      </c>
    </row>
    <row r="76" spans="1:4">
      <c r="A76" s="52">
        <v>75</v>
      </c>
      <c r="B76" s="54" t="s">
        <v>312</v>
      </c>
      <c r="C76" t="e">
        <f>VLOOKUP(B76,Sheet2!A:B,2,FALSE)</f>
        <v>#N/A</v>
      </c>
      <c r="D76" t="e">
        <f>VLOOKUP($B$2:$B$316,Sheet2!$A$1:$B$349,2,0)</f>
        <v>#N/A</v>
      </c>
    </row>
    <row r="77" spans="1:4">
      <c r="A77" s="52">
        <v>76</v>
      </c>
      <c r="B77" s="54" t="s">
        <v>90</v>
      </c>
      <c r="C77">
        <f>VLOOKUP(B77,Sheet2!A:B,2,FALSE)</f>
        <v>70</v>
      </c>
      <c r="D77">
        <f>VLOOKUP($B$2:$B$316,Sheet2!$A$1:$B$349,2,0)</f>
        <v>70</v>
      </c>
    </row>
    <row r="78" spans="1:4">
      <c r="A78" s="52">
        <v>77</v>
      </c>
      <c r="B78" s="54" t="s">
        <v>86</v>
      </c>
      <c r="C78">
        <f>VLOOKUP(B78,Sheet2!A:B,2,FALSE)</f>
        <v>534</v>
      </c>
      <c r="D78">
        <f>VLOOKUP($B$2:$B$316,Sheet2!$A$1:$B$349,2,0)</f>
        <v>534</v>
      </c>
    </row>
    <row r="79" spans="1:4">
      <c r="A79" s="52">
        <v>78</v>
      </c>
      <c r="B79" s="54" t="s">
        <v>73</v>
      </c>
      <c r="C79">
        <f>VLOOKUP(B79,Sheet2!A:B,2,FALSE)</f>
        <v>210</v>
      </c>
      <c r="D79">
        <f>VLOOKUP($B$2:$B$316,Sheet2!$A$1:$B$349,2,0)</f>
        <v>210</v>
      </c>
    </row>
    <row r="80" spans="1:4">
      <c r="A80" s="52">
        <v>79</v>
      </c>
      <c r="B80" s="54" t="s">
        <v>71</v>
      </c>
      <c r="C80">
        <f>VLOOKUP(B80,Sheet2!A:B,2,FALSE)</f>
        <v>550</v>
      </c>
      <c r="D80">
        <f>VLOOKUP($B$2:$B$316,Sheet2!$A$1:$B$349,2,0)</f>
        <v>550</v>
      </c>
    </row>
    <row r="81" spans="1:4">
      <c r="A81" s="52">
        <v>80</v>
      </c>
      <c r="B81" s="54" t="s">
        <v>74</v>
      </c>
      <c r="C81">
        <f>VLOOKUP(B81,Sheet2!A:B,2,FALSE)</f>
        <v>629</v>
      </c>
      <c r="D81">
        <f>VLOOKUP($B$2:$B$316,Sheet2!$A$1:$B$349,2,0)</f>
        <v>629</v>
      </c>
    </row>
    <row r="82" spans="1:4">
      <c r="A82" s="52">
        <v>81</v>
      </c>
      <c r="B82" s="54" t="s">
        <v>23</v>
      </c>
      <c r="C82">
        <f>VLOOKUP(B82,Sheet2!A:B,2,FALSE)</f>
        <v>134</v>
      </c>
      <c r="D82">
        <f>VLOOKUP($B$2:$B$316,Sheet2!$A$1:$B$349,2,0)</f>
        <v>134</v>
      </c>
    </row>
    <row r="83" spans="1:4">
      <c r="A83" s="52">
        <v>82</v>
      </c>
      <c r="B83" s="58" t="s">
        <v>27</v>
      </c>
      <c r="C83">
        <f>VLOOKUP(B83,Sheet2!A:B,2,FALSE)</f>
        <v>1534</v>
      </c>
      <c r="D83">
        <f>VLOOKUP($B$2:$B$316,Sheet2!$A$1:$B$349,2,0)</f>
        <v>1534</v>
      </c>
    </row>
    <row r="84" spans="1:4">
      <c r="A84" s="52">
        <v>83</v>
      </c>
      <c r="B84" s="54" t="s">
        <v>54</v>
      </c>
      <c r="C84">
        <f>VLOOKUP(B84,Sheet2!A:B,2,FALSE)</f>
        <v>1190</v>
      </c>
      <c r="D84">
        <f>VLOOKUP($B$2:$B$316,Sheet2!$A$1:$B$349,2,0)</f>
        <v>1190</v>
      </c>
    </row>
    <row r="85" spans="1:4">
      <c r="A85" s="52">
        <v>84</v>
      </c>
      <c r="B85" s="54" t="s">
        <v>25</v>
      </c>
      <c r="C85">
        <f>VLOOKUP(B85,Sheet2!A:B,2,FALSE)</f>
        <v>399</v>
      </c>
      <c r="D85">
        <f>VLOOKUP($B$2:$B$316,Sheet2!$A$1:$B$349,2,0)</f>
        <v>399</v>
      </c>
    </row>
    <row r="86" spans="1:4">
      <c r="A86" s="52">
        <v>85</v>
      </c>
      <c r="B86" s="54" t="s">
        <v>51</v>
      </c>
      <c r="C86">
        <f>VLOOKUP(B86,Sheet2!A:B,2,FALSE)</f>
        <v>238</v>
      </c>
      <c r="D86">
        <f>VLOOKUP($B$2:$B$316,Sheet2!$A$1:$B$349,2,0)</f>
        <v>238</v>
      </c>
    </row>
    <row r="87" spans="1:4">
      <c r="A87" s="52">
        <v>86</v>
      </c>
      <c r="B87" s="54" t="s">
        <v>83</v>
      </c>
      <c r="C87">
        <f>VLOOKUP(B87,Sheet2!A:B,2,FALSE)</f>
        <v>449</v>
      </c>
      <c r="D87">
        <f>VLOOKUP($B$2:$B$316,Sheet2!$A$1:$B$349,2,0)</f>
        <v>449</v>
      </c>
    </row>
    <row r="88" spans="1:4">
      <c r="A88" s="52">
        <v>87</v>
      </c>
      <c r="B88" s="54" t="s">
        <v>28</v>
      </c>
      <c r="C88">
        <f>VLOOKUP(B88,Sheet2!A:B,2,FALSE)</f>
        <v>257</v>
      </c>
      <c r="D88">
        <f>VLOOKUP($B$2:$B$316,Sheet2!$A$1:$B$349,2,0)</f>
        <v>257</v>
      </c>
    </row>
    <row r="89" spans="1:4">
      <c r="A89" s="52">
        <v>88</v>
      </c>
      <c r="B89" s="54" t="s">
        <v>34</v>
      </c>
      <c r="C89">
        <f>VLOOKUP(B89,Sheet2!A:B,2,FALSE)</f>
        <v>342</v>
      </c>
      <c r="D89">
        <f>VLOOKUP($B$2:$B$316,Sheet2!$A$1:$B$349,2,0)</f>
        <v>342</v>
      </c>
    </row>
    <row r="90" spans="1:4">
      <c r="A90" s="52">
        <v>89</v>
      </c>
      <c r="B90" s="54" t="s">
        <v>24</v>
      </c>
      <c r="C90">
        <f>VLOOKUP(B90,Sheet2!A:B,2,FALSE)</f>
        <v>180</v>
      </c>
      <c r="D90">
        <f>VLOOKUP($B$2:$B$316,Sheet2!$A$1:$B$349,2,0)</f>
        <v>180</v>
      </c>
    </row>
    <row r="91" spans="1:4">
      <c r="A91" s="52">
        <v>90</v>
      </c>
      <c r="B91" s="54" t="s">
        <v>42</v>
      </c>
      <c r="C91">
        <f>VLOOKUP(B91,Sheet2!A:B,2,FALSE)</f>
        <v>160</v>
      </c>
      <c r="D91">
        <f>VLOOKUP($B$2:$B$316,Sheet2!$A$1:$B$349,2,0)</f>
        <v>160</v>
      </c>
    </row>
    <row r="92" spans="1:4">
      <c r="A92" s="52">
        <v>91</v>
      </c>
      <c r="B92" s="54" t="s">
        <v>39</v>
      </c>
      <c r="C92">
        <f>VLOOKUP(B92,Sheet2!A:B,2,FALSE)</f>
        <v>523</v>
      </c>
      <c r="D92">
        <f>VLOOKUP($B$2:$B$316,Sheet2!$A$1:$B$349,2,0)</f>
        <v>523</v>
      </c>
    </row>
    <row r="93" spans="1:4">
      <c r="A93" s="52">
        <v>92</v>
      </c>
      <c r="B93" s="54" t="s">
        <v>33</v>
      </c>
      <c r="C93">
        <f>VLOOKUP(B93,Sheet2!A:B,2,FALSE)</f>
        <v>917</v>
      </c>
      <c r="D93">
        <f>VLOOKUP($B$2:$B$316,Sheet2!$A$1:$B$349,2,0)</f>
        <v>917</v>
      </c>
    </row>
    <row r="94" spans="1:4">
      <c r="A94" s="52">
        <v>93</v>
      </c>
      <c r="B94" s="54" t="s">
        <v>36</v>
      </c>
      <c r="C94">
        <f>VLOOKUP(B94,Sheet2!A:B,2,FALSE)</f>
        <v>1674</v>
      </c>
      <c r="D94">
        <f>VLOOKUP($B$2:$B$316,Sheet2!$A$1:$B$349,2,0)</f>
        <v>1674</v>
      </c>
    </row>
    <row r="95" spans="1:4">
      <c r="A95" s="52">
        <v>94</v>
      </c>
      <c r="B95" s="54" t="s">
        <v>48</v>
      </c>
      <c r="C95">
        <f>VLOOKUP(B95,Sheet2!A:B,2,FALSE)</f>
        <v>1370</v>
      </c>
      <c r="D95">
        <f>VLOOKUP($B$2:$B$316,Sheet2!$A$1:$B$349,2,0)</f>
        <v>1370</v>
      </c>
    </row>
    <row r="96" spans="1:4">
      <c r="A96" s="52">
        <v>95</v>
      </c>
      <c r="B96" s="54" t="s">
        <v>38</v>
      </c>
      <c r="C96">
        <f>VLOOKUP(B96,Sheet2!A:B,2,FALSE)</f>
        <v>312</v>
      </c>
      <c r="D96">
        <f>VLOOKUP($B$2:$B$316,Sheet2!$A$1:$B$349,2,0)</f>
        <v>312</v>
      </c>
    </row>
    <row r="97" spans="1:4">
      <c r="A97" s="52">
        <v>96</v>
      </c>
      <c r="B97" s="54" t="s">
        <v>32</v>
      </c>
      <c r="C97">
        <f>VLOOKUP(B97,Sheet2!A:B,2,FALSE)</f>
        <v>150</v>
      </c>
      <c r="D97">
        <f>VLOOKUP($B$2:$B$316,Sheet2!$A$1:$B$349,2,0)</f>
        <v>150</v>
      </c>
    </row>
    <row r="98" spans="1:4">
      <c r="A98" s="52">
        <v>97</v>
      </c>
      <c r="B98" s="54" t="s">
        <v>29</v>
      </c>
      <c r="C98">
        <f>VLOOKUP(B98,Sheet2!A:B,2,FALSE)</f>
        <v>0</v>
      </c>
      <c r="D98">
        <f>VLOOKUP($B$2:$B$316,Sheet2!$A$1:$B$349,2,0)</f>
        <v>0</v>
      </c>
    </row>
    <row r="99" spans="1:4">
      <c r="A99" s="52">
        <v>98</v>
      </c>
      <c r="B99" s="54" t="s">
        <v>30</v>
      </c>
      <c r="C99">
        <f>VLOOKUP(B99,Sheet2!A:B,2,FALSE)</f>
        <v>180</v>
      </c>
      <c r="D99">
        <f>VLOOKUP($B$2:$B$316,Sheet2!$A$1:$B$349,2,0)</f>
        <v>180</v>
      </c>
    </row>
    <row r="100" spans="1:4">
      <c r="A100" s="52">
        <v>99</v>
      </c>
      <c r="B100" s="54" t="s">
        <v>52</v>
      </c>
      <c r="C100">
        <f>VLOOKUP(B100,Sheet2!A:B,2,FALSE)</f>
        <v>446</v>
      </c>
      <c r="D100">
        <f>VLOOKUP($B$2:$B$316,Sheet2!$A$1:$B$349,2,0)</f>
        <v>446</v>
      </c>
    </row>
    <row r="101" spans="1:4">
      <c r="A101" s="52">
        <v>100</v>
      </c>
      <c r="B101" s="54" t="s">
        <v>313</v>
      </c>
      <c r="C101">
        <f>VLOOKUP(B101,Sheet2!A:B,2,FALSE)</f>
        <v>120</v>
      </c>
      <c r="D101">
        <f>VLOOKUP($B$2:$B$316,Sheet2!$A$1:$B$349,2,0)</f>
        <v>120</v>
      </c>
    </row>
    <row r="102" spans="1:4">
      <c r="A102" s="52">
        <v>101</v>
      </c>
      <c r="B102" s="54" t="s">
        <v>37</v>
      </c>
      <c r="C102">
        <f>VLOOKUP(B102,Sheet2!A:B,2,FALSE)</f>
        <v>184</v>
      </c>
      <c r="D102">
        <f>VLOOKUP($B$2:$B$316,Sheet2!$A$1:$B$349,2,0)</f>
        <v>184</v>
      </c>
    </row>
    <row r="103" spans="1:4">
      <c r="A103" s="52">
        <v>102</v>
      </c>
      <c r="B103" s="54" t="s">
        <v>45</v>
      </c>
      <c r="C103">
        <f>VLOOKUP(B103,Sheet2!A:B,2,FALSE)</f>
        <v>144</v>
      </c>
      <c r="D103">
        <f>VLOOKUP($B$2:$B$316,Sheet2!$A$1:$B$349,2,0)</f>
        <v>144</v>
      </c>
    </row>
    <row r="104" spans="1:4">
      <c r="A104" s="52">
        <v>103</v>
      </c>
      <c r="B104" s="54" t="s">
        <v>55</v>
      </c>
      <c r="C104">
        <f>VLOOKUP(B104,Sheet2!A:B,2,FALSE)</f>
        <v>135</v>
      </c>
      <c r="D104">
        <f>VLOOKUP($B$2:$B$316,Sheet2!$A$1:$B$349,2,0)</f>
        <v>135</v>
      </c>
    </row>
    <row r="105" spans="1:4">
      <c r="A105" s="52">
        <v>104</v>
      </c>
      <c r="B105" s="54" t="s">
        <v>314</v>
      </c>
      <c r="C105" t="e">
        <f>VLOOKUP(B105,Sheet2!A:B,2,FALSE)</f>
        <v>#N/A</v>
      </c>
      <c r="D105" t="e">
        <f>VLOOKUP($B$2:$B$316,Sheet2!$A$1:$B$349,2,0)</f>
        <v>#N/A</v>
      </c>
    </row>
    <row r="106" spans="1:4">
      <c r="A106" s="52">
        <v>105</v>
      </c>
      <c r="B106" s="58" t="s">
        <v>26</v>
      </c>
      <c r="C106">
        <f>VLOOKUP(B106,Sheet2!A:B,2,FALSE)</f>
        <v>269</v>
      </c>
      <c r="D106">
        <f>VLOOKUP($B$2:$B$316,Sheet2!$A$1:$B$349,2,0)</f>
        <v>269</v>
      </c>
    </row>
    <row r="107" spans="1:4">
      <c r="A107" s="52">
        <v>106</v>
      </c>
      <c r="B107" s="60" t="s">
        <v>35</v>
      </c>
      <c r="C107">
        <f>VLOOKUP(B107,Sheet2!A:B,2,FALSE)</f>
        <v>536</v>
      </c>
      <c r="D107">
        <f>VLOOKUP($B$2:$B$316,Sheet2!$A$1:$B$349,2,0)</f>
        <v>536</v>
      </c>
    </row>
    <row r="108" spans="1:4">
      <c r="A108" s="52">
        <v>107</v>
      </c>
      <c r="B108" s="60" t="s">
        <v>49</v>
      </c>
      <c r="C108">
        <f>VLOOKUP(B108,Sheet2!A:B,2,FALSE)</f>
        <v>1582</v>
      </c>
      <c r="D108">
        <f>VLOOKUP($B$2:$B$316,Sheet2!$A$1:$B$349,2,0)</f>
        <v>1582</v>
      </c>
    </row>
    <row r="109" spans="1:4">
      <c r="A109" s="52">
        <v>108</v>
      </c>
      <c r="B109" s="54" t="s">
        <v>46</v>
      </c>
      <c r="C109">
        <f>VLOOKUP(B109,Sheet2!A:B,2,FALSE)</f>
        <v>332</v>
      </c>
      <c r="D109">
        <f>VLOOKUP($B$2:$B$316,Sheet2!$A$1:$B$349,2,0)</f>
        <v>332</v>
      </c>
    </row>
    <row r="110" spans="1:4">
      <c r="A110" s="52">
        <v>109</v>
      </c>
      <c r="B110" s="54" t="s">
        <v>22</v>
      </c>
      <c r="C110">
        <f>VLOOKUP(B110,Sheet2!A:B,2,FALSE)</f>
        <v>250</v>
      </c>
      <c r="D110">
        <f>VLOOKUP($B$2:$B$316,Sheet2!$A$1:$B$349,2,0)</f>
        <v>250</v>
      </c>
    </row>
    <row r="111" spans="1:4">
      <c r="A111" s="52">
        <v>110</v>
      </c>
      <c r="B111" s="54" t="s">
        <v>53</v>
      </c>
      <c r="C111">
        <f>VLOOKUP(B111,Sheet2!A:B,2,FALSE)</f>
        <v>590</v>
      </c>
      <c r="D111">
        <f>VLOOKUP($B$2:$B$316,Sheet2!$A$1:$B$349,2,0)</f>
        <v>590</v>
      </c>
    </row>
    <row r="112" spans="1:4">
      <c r="A112" s="52">
        <v>111</v>
      </c>
      <c r="B112" s="54" t="s">
        <v>44</v>
      </c>
      <c r="C112">
        <f>VLOOKUP(B112,Sheet2!A:B,2,FALSE)</f>
        <v>333</v>
      </c>
      <c r="D112">
        <f>VLOOKUP($B$2:$B$316,Sheet2!$A$1:$B$349,2,0)</f>
        <v>333</v>
      </c>
    </row>
    <row r="113" spans="1:4">
      <c r="A113" s="52">
        <v>112</v>
      </c>
      <c r="B113" s="54" t="s">
        <v>31</v>
      </c>
      <c r="C113">
        <f>VLOOKUP(B113,Sheet2!A:B,2,FALSE)</f>
        <v>364</v>
      </c>
      <c r="D113">
        <f>VLOOKUP($B$2:$B$316,Sheet2!$A$1:$B$349,2,0)</f>
        <v>364</v>
      </c>
    </row>
    <row r="114" spans="1:4">
      <c r="A114" s="52">
        <v>113</v>
      </c>
      <c r="B114" s="54" t="s">
        <v>47</v>
      </c>
      <c r="C114">
        <f>VLOOKUP(B114,Sheet2!A:B,2,FALSE)</f>
        <v>120</v>
      </c>
      <c r="D114">
        <f>VLOOKUP($B$2:$B$316,Sheet2!$A$1:$B$349,2,0)</f>
        <v>120</v>
      </c>
    </row>
    <row r="115" spans="1:4">
      <c r="A115" s="52">
        <v>114</v>
      </c>
      <c r="B115" s="54" t="s">
        <v>41</v>
      </c>
      <c r="C115">
        <f>VLOOKUP(B115,Sheet2!A:B,2,FALSE)</f>
        <v>170</v>
      </c>
      <c r="D115">
        <f>VLOOKUP($B$2:$B$316,Sheet2!$A$1:$B$349,2,0)</f>
        <v>170</v>
      </c>
    </row>
    <row r="116" spans="1:4">
      <c r="A116" s="52">
        <v>115</v>
      </c>
      <c r="B116" s="58" t="s">
        <v>50</v>
      </c>
      <c r="C116">
        <f>VLOOKUP(B116,Sheet2!A:B,2,FALSE)</f>
        <v>638</v>
      </c>
      <c r="D116">
        <f>VLOOKUP($B$2:$B$316,Sheet2!$A$1:$B$349,2,0)</f>
        <v>638</v>
      </c>
    </row>
    <row r="117" spans="1:4">
      <c r="A117" s="52">
        <v>116</v>
      </c>
      <c r="B117" s="54" t="s">
        <v>368</v>
      </c>
      <c r="C117">
        <f>VLOOKUP(B117,Sheet2!A:B,2,FALSE)</f>
        <v>531</v>
      </c>
      <c r="D117">
        <f>VLOOKUP($B$2:$B$316,Sheet2!$A$1:$B$349,2,0)</f>
        <v>531</v>
      </c>
    </row>
    <row r="118" spans="1:4">
      <c r="A118" s="52">
        <v>117</v>
      </c>
      <c r="B118" s="54" t="s">
        <v>100</v>
      </c>
      <c r="C118">
        <f>VLOOKUP(B118,Sheet2!A:B,2,FALSE)</f>
        <v>0</v>
      </c>
      <c r="D118">
        <f>VLOOKUP($B$2:$B$316,Sheet2!$A$1:$B$349,2,0)</f>
        <v>0</v>
      </c>
    </row>
    <row r="119" spans="1:4">
      <c r="A119" s="52">
        <v>118</v>
      </c>
      <c r="B119" s="54" t="s">
        <v>315</v>
      </c>
      <c r="C119">
        <f>VLOOKUP(B119,Sheet2!A:B,2,FALSE)</f>
        <v>50</v>
      </c>
      <c r="D119">
        <f>VLOOKUP($B$2:$B$316,Sheet2!$A$1:$B$349,2,0)</f>
        <v>50</v>
      </c>
    </row>
    <row r="120" spans="1:4">
      <c r="A120" s="52">
        <v>119</v>
      </c>
      <c r="B120" s="54" t="s">
        <v>101</v>
      </c>
      <c r="C120">
        <f>VLOOKUP(B120,Sheet2!A:B,2,FALSE)</f>
        <v>593</v>
      </c>
      <c r="D120">
        <f>VLOOKUP($B$2:$B$316,Sheet2!$A$1:$B$349,2,0)</f>
        <v>593</v>
      </c>
    </row>
    <row r="121" spans="1:4">
      <c r="A121" s="52">
        <v>120</v>
      </c>
      <c r="B121" s="54" t="s">
        <v>103</v>
      </c>
      <c r="C121">
        <f>VLOOKUP(B121,Sheet2!A:B,2,FALSE)</f>
        <v>0</v>
      </c>
      <c r="D121">
        <f>VLOOKUP($B$2:$B$316,Sheet2!$A$1:$B$349,2,0)</f>
        <v>0</v>
      </c>
    </row>
    <row r="122" spans="1:4">
      <c r="A122" s="52">
        <v>121</v>
      </c>
      <c r="B122" s="54" t="s">
        <v>104</v>
      </c>
      <c r="C122">
        <f>VLOOKUP(B122,Sheet2!A:B,2,FALSE)</f>
        <v>383.2</v>
      </c>
      <c r="D122">
        <f>VLOOKUP($B$2:$B$316,Sheet2!$A$1:$B$349,2,0)</f>
        <v>383.2</v>
      </c>
    </row>
    <row r="123" spans="1:4">
      <c r="A123" s="52">
        <v>122</v>
      </c>
      <c r="B123" s="54" t="s">
        <v>97</v>
      </c>
      <c r="C123">
        <f>VLOOKUP(B123,Sheet2!A:B,2,FALSE)</f>
        <v>23</v>
      </c>
      <c r="D123">
        <f>VLOOKUP($B$2:$B$316,Sheet2!$A$1:$B$349,2,0)</f>
        <v>23</v>
      </c>
    </row>
    <row r="124" spans="1:4">
      <c r="A124" s="52">
        <v>123</v>
      </c>
      <c r="B124" s="54" t="s">
        <v>109</v>
      </c>
      <c r="C124">
        <f>VLOOKUP(B124,Sheet2!A:B,2,FALSE)</f>
        <v>309.2</v>
      </c>
      <c r="D124">
        <f>VLOOKUP($B$2:$B$316,Sheet2!$A$1:$B$349,2,0)</f>
        <v>309.2</v>
      </c>
    </row>
    <row r="125" spans="1:4">
      <c r="A125" s="52">
        <v>124</v>
      </c>
      <c r="B125" s="54" t="s">
        <v>111</v>
      </c>
      <c r="C125">
        <f>VLOOKUP(B125,Sheet2!A:B,2,FALSE)</f>
        <v>1399.6</v>
      </c>
      <c r="D125">
        <f>VLOOKUP($B$2:$B$316,Sheet2!$A$1:$B$349,2,0)</f>
        <v>1399.6</v>
      </c>
    </row>
    <row r="126" spans="1:4">
      <c r="A126" s="52">
        <v>125</v>
      </c>
      <c r="B126" s="54" t="s">
        <v>112</v>
      </c>
      <c r="C126">
        <f>VLOOKUP(B126,Sheet2!A:B,2,FALSE)</f>
        <v>1888.4</v>
      </c>
      <c r="D126">
        <f>VLOOKUP($B$2:$B$316,Sheet2!$A$1:$B$349,2,0)</f>
        <v>1888.4</v>
      </c>
    </row>
    <row r="127" spans="1:4">
      <c r="A127" s="52">
        <v>126</v>
      </c>
      <c r="B127" s="54" t="s">
        <v>113</v>
      </c>
      <c r="C127">
        <f>VLOOKUP(B127,Sheet2!A:B,2,FALSE)</f>
        <v>2044.2</v>
      </c>
      <c r="D127">
        <f>VLOOKUP($B$2:$B$316,Sheet2!$A$1:$B$349,2,0)</f>
        <v>2044.2</v>
      </c>
    </row>
    <row r="128" spans="1:4">
      <c r="A128" s="52">
        <v>127</v>
      </c>
      <c r="B128" s="54" t="s">
        <v>114</v>
      </c>
      <c r="C128">
        <f>VLOOKUP(B128,Sheet2!A:B,2,FALSE)</f>
        <v>2409.4</v>
      </c>
      <c r="D128">
        <f>VLOOKUP($B$2:$B$316,Sheet2!$A$1:$B$349,2,0)</f>
        <v>2409.4</v>
      </c>
    </row>
    <row r="129" spans="1:4">
      <c r="A129" s="52">
        <v>128</v>
      </c>
      <c r="B129" s="54" t="s">
        <v>115</v>
      </c>
      <c r="C129">
        <f>VLOOKUP(B129,Sheet2!A:B,2,FALSE)</f>
        <v>1545.2</v>
      </c>
      <c r="D129">
        <f>VLOOKUP($B$2:$B$316,Sheet2!$A$1:$B$349,2,0)</f>
        <v>1545.2</v>
      </c>
    </row>
    <row r="130" spans="1:4">
      <c r="A130" s="52">
        <v>129</v>
      </c>
      <c r="B130" s="54" t="s">
        <v>116</v>
      </c>
      <c r="C130">
        <f>VLOOKUP(B130,Sheet2!A:B,2,FALSE)</f>
        <v>150</v>
      </c>
      <c r="D130">
        <f>VLOOKUP($B$2:$B$316,Sheet2!$A$1:$B$349,2,0)</f>
        <v>150</v>
      </c>
    </row>
    <row r="131" spans="1:4">
      <c r="A131" s="52">
        <v>130</v>
      </c>
      <c r="B131" s="54" t="s">
        <v>117</v>
      </c>
      <c r="C131">
        <f>VLOOKUP(B131,Sheet2!A:B,2,FALSE)</f>
        <v>1300.4000000000001</v>
      </c>
      <c r="D131">
        <f>VLOOKUP($B$2:$B$316,Sheet2!$A$1:$B$349,2,0)</f>
        <v>1300.4000000000001</v>
      </c>
    </row>
    <row r="132" spans="1:4">
      <c r="A132" s="52">
        <v>131</v>
      </c>
      <c r="B132" s="54" t="s">
        <v>118</v>
      </c>
      <c r="C132">
        <f>VLOOKUP(B132,Sheet2!A:B,2,FALSE)</f>
        <v>564.79999999999995</v>
      </c>
      <c r="D132">
        <f>VLOOKUP($B$2:$B$316,Sheet2!$A$1:$B$349,2,0)</f>
        <v>564.79999999999995</v>
      </c>
    </row>
    <row r="133" spans="1:4">
      <c r="A133" s="52">
        <v>132</v>
      </c>
      <c r="B133" s="54" t="s">
        <v>119</v>
      </c>
      <c r="C133">
        <f>VLOOKUP(B133,Sheet2!A:B,2,FALSE)</f>
        <v>1764.2</v>
      </c>
      <c r="D133">
        <f>VLOOKUP($B$2:$B$316,Sheet2!$A$1:$B$349,2,0)</f>
        <v>1764.2</v>
      </c>
    </row>
    <row r="134" spans="1:4">
      <c r="A134" s="52">
        <v>133</v>
      </c>
      <c r="B134" s="54" t="s">
        <v>120</v>
      </c>
      <c r="C134">
        <f>VLOOKUP(B134,Sheet2!A:B,2,FALSE)</f>
        <v>606</v>
      </c>
      <c r="D134">
        <f>VLOOKUP($B$2:$B$316,Sheet2!$A$1:$B$349,2,0)</f>
        <v>606</v>
      </c>
    </row>
    <row r="135" spans="1:4">
      <c r="A135" s="52">
        <v>134</v>
      </c>
      <c r="B135" s="54" t="s">
        <v>121</v>
      </c>
      <c r="C135">
        <f>VLOOKUP(B135,Sheet2!A:B,2,FALSE)</f>
        <v>522</v>
      </c>
      <c r="D135">
        <f>VLOOKUP($B$2:$B$316,Sheet2!$A$1:$B$349,2,0)</f>
        <v>522</v>
      </c>
    </row>
    <row r="136" spans="1:4">
      <c r="A136" s="52">
        <v>135</v>
      </c>
      <c r="B136" s="54" t="s">
        <v>131</v>
      </c>
      <c r="C136">
        <f>VLOOKUP(B136,Sheet2!A:B,2,FALSE)</f>
        <v>1552.6</v>
      </c>
      <c r="D136">
        <f>VLOOKUP($B$2:$B$316,Sheet2!$A$1:$B$349,2,0)</f>
        <v>1552.6</v>
      </c>
    </row>
    <row r="137" spans="1:4">
      <c r="A137" s="52">
        <v>136</v>
      </c>
      <c r="B137" s="54" t="s">
        <v>122</v>
      </c>
      <c r="C137">
        <f>VLOOKUP(B137,Sheet2!A:B,2,FALSE)</f>
        <v>1681.2</v>
      </c>
      <c r="D137">
        <f>VLOOKUP($B$2:$B$316,Sheet2!$A$1:$B$349,2,0)</f>
        <v>1681.2</v>
      </c>
    </row>
    <row r="138" spans="1:4">
      <c r="A138" s="52">
        <v>137</v>
      </c>
      <c r="B138" s="61" t="s">
        <v>123</v>
      </c>
      <c r="C138">
        <f>VLOOKUP(B138,Sheet2!A:B,2,FALSE)</f>
        <v>1113.8</v>
      </c>
      <c r="D138">
        <f>VLOOKUP($B$2:$B$316,Sheet2!$A$1:$B$349,2,0)</f>
        <v>1113.8</v>
      </c>
    </row>
    <row r="139" spans="1:4">
      <c r="A139" s="52">
        <v>138</v>
      </c>
      <c r="B139" s="54" t="s">
        <v>124</v>
      </c>
      <c r="C139">
        <f>VLOOKUP(B139,Sheet2!A:B,2,FALSE)</f>
        <v>1457.4</v>
      </c>
      <c r="D139">
        <f>VLOOKUP($B$2:$B$316,Sheet2!$A$1:$B$349,2,0)</f>
        <v>1457.4</v>
      </c>
    </row>
    <row r="140" spans="1:4">
      <c r="A140" s="52">
        <v>139</v>
      </c>
      <c r="B140" s="54" t="s">
        <v>130</v>
      </c>
      <c r="C140">
        <f>VLOOKUP(B140,Sheet2!A:B,2,FALSE)</f>
        <v>982</v>
      </c>
      <c r="D140">
        <f>VLOOKUP($B$2:$B$316,Sheet2!$A$1:$B$349,2,0)</f>
        <v>982</v>
      </c>
    </row>
    <row r="141" spans="1:4">
      <c r="A141" s="52">
        <v>140</v>
      </c>
      <c r="B141" s="61" t="s">
        <v>132</v>
      </c>
      <c r="C141">
        <f>VLOOKUP(B141,Sheet2!A:B,2,FALSE)</f>
        <v>1441.4</v>
      </c>
      <c r="D141">
        <f>VLOOKUP($B$2:$B$316,Sheet2!$A$1:$B$349,2,0)</f>
        <v>1441.4</v>
      </c>
    </row>
    <row r="142" spans="1:4">
      <c r="A142" s="52">
        <v>141</v>
      </c>
      <c r="B142" s="61" t="s">
        <v>125</v>
      </c>
      <c r="C142">
        <f>VLOOKUP(B142,Sheet2!A:B,2,FALSE)</f>
        <v>1436.4</v>
      </c>
      <c r="D142">
        <f>VLOOKUP($B$2:$B$316,Sheet2!$A$1:$B$349,2,0)</f>
        <v>1436.4</v>
      </c>
    </row>
    <row r="143" spans="1:4">
      <c r="A143" s="52">
        <v>142</v>
      </c>
      <c r="B143" s="61" t="s">
        <v>126</v>
      </c>
      <c r="C143">
        <f>VLOOKUP(B143,Sheet2!A:B,2,FALSE)</f>
        <v>2052</v>
      </c>
      <c r="D143">
        <f>VLOOKUP($B$2:$B$316,Sheet2!$A$1:$B$349,2,0)</f>
        <v>2052</v>
      </c>
    </row>
    <row r="144" spans="1:4">
      <c r="A144" s="52">
        <v>143</v>
      </c>
      <c r="B144" s="58" t="s">
        <v>127</v>
      </c>
      <c r="C144">
        <f>VLOOKUP(B144,Sheet2!A:B,2,FALSE)</f>
        <v>1450.2</v>
      </c>
      <c r="D144">
        <f>VLOOKUP($B$2:$B$316,Sheet2!$A$1:$B$349,2,0)</f>
        <v>1450.2</v>
      </c>
    </row>
    <row r="145" spans="1:4">
      <c r="A145" s="52">
        <v>144</v>
      </c>
      <c r="B145" s="58" t="s">
        <v>128</v>
      </c>
      <c r="C145">
        <f>VLOOKUP(B145,Sheet2!A:B,2,FALSE)</f>
        <v>1428.4</v>
      </c>
      <c r="D145">
        <f>VLOOKUP($B$2:$B$316,Sheet2!$A$1:$B$349,2,0)</f>
        <v>1428.4</v>
      </c>
    </row>
    <row r="146" spans="1:4">
      <c r="A146" s="52">
        <v>145</v>
      </c>
      <c r="B146" s="59" t="s">
        <v>129</v>
      </c>
      <c r="C146">
        <f>VLOOKUP(B146,Sheet2!A:B,2,FALSE)</f>
        <v>630</v>
      </c>
      <c r="D146">
        <f>VLOOKUP($B$2:$B$316,Sheet2!$A$1:$B$349,2,0)</f>
        <v>630</v>
      </c>
    </row>
    <row r="147" spans="1:4">
      <c r="A147" s="52">
        <v>146</v>
      </c>
      <c r="B147" s="56" t="s">
        <v>133</v>
      </c>
      <c r="C147">
        <f>VLOOKUP(B147,Sheet2!A:B,2,FALSE)</f>
        <v>836</v>
      </c>
      <c r="D147">
        <f>VLOOKUP($B$2:$B$316,Sheet2!$A$1:$B$349,2,0)</f>
        <v>836</v>
      </c>
    </row>
    <row r="148" spans="1:4">
      <c r="A148" s="52">
        <v>147</v>
      </c>
      <c r="B148" s="59" t="s">
        <v>316</v>
      </c>
      <c r="C148">
        <f>VLOOKUP(B148,Sheet2!A:B,2,FALSE)</f>
        <v>803</v>
      </c>
      <c r="D148">
        <f>VLOOKUP($B$2:$B$316,Sheet2!$A$1:$B$349,2,0)</f>
        <v>803</v>
      </c>
    </row>
    <row r="149" spans="1:4">
      <c r="A149" s="52">
        <v>148</v>
      </c>
      <c r="B149" s="54" t="s">
        <v>317</v>
      </c>
      <c r="C149">
        <f>VLOOKUP(B149,Sheet2!A:B,2,FALSE)</f>
        <v>1667.4</v>
      </c>
      <c r="D149">
        <f>VLOOKUP($B$2:$B$316,Sheet2!$A$1:$B$349,2,0)</f>
        <v>1667.4</v>
      </c>
    </row>
    <row r="150" spans="1:4">
      <c r="A150" s="52">
        <v>149</v>
      </c>
      <c r="B150" s="54" t="s">
        <v>107</v>
      </c>
      <c r="C150">
        <f>VLOOKUP(B150,Sheet2!A:B,2,FALSE)</f>
        <v>20</v>
      </c>
      <c r="D150">
        <f>VLOOKUP($B$2:$B$316,Sheet2!$A$1:$B$349,2,0)</f>
        <v>20</v>
      </c>
    </row>
    <row r="151" spans="1:4">
      <c r="A151" s="52">
        <v>150</v>
      </c>
      <c r="B151" s="54" t="s">
        <v>136</v>
      </c>
      <c r="C151">
        <f>VLOOKUP(B151,Sheet2!A:B,2,FALSE)</f>
        <v>0</v>
      </c>
      <c r="D151">
        <f>VLOOKUP($B$2:$B$316,Sheet2!$A$1:$B$349,2,0)</f>
        <v>0</v>
      </c>
    </row>
    <row r="152" spans="1:4">
      <c r="A152" s="52">
        <v>151</v>
      </c>
      <c r="B152" s="54" t="s">
        <v>157</v>
      </c>
      <c r="C152">
        <f>VLOOKUP(B152,Sheet2!A:B,2,FALSE)</f>
        <v>210</v>
      </c>
      <c r="D152">
        <f>VLOOKUP($B$2:$B$316,Sheet2!$A$1:$B$349,2,0)</f>
        <v>210</v>
      </c>
    </row>
    <row r="153" spans="1:4">
      <c r="A153" s="52">
        <v>152</v>
      </c>
      <c r="B153" s="54" t="s">
        <v>81</v>
      </c>
      <c r="C153">
        <f>VLOOKUP(B153,Sheet2!A:B,2,FALSE)</f>
        <v>60</v>
      </c>
      <c r="D153">
        <f>VLOOKUP($B$2:$B$316,Sheet2!$A$1:$B$349,2,0)</f>
        <v>60</v>
      </c>
    </row>
    <row r="154" spans="1:4">
      <c r="A154" s="52">
        <v>153</v>
      </c>
      <c r="B154" s="54" t="s">
        <v>158</v>
      </c>
      <c r="C154">
        <f>VLOOKUP(B154,Sheet2!A:B,2,FALSE)</f>
        <v>637</v>
      </c>
      <c r="D154">
        <f>VLOOKUP($B$2:$B$316,Sheet2!$A$1:$B$349,2,0)</f>
        <v>637</v>
      </c>
    </row>
    <row r="155" spans="1:4">
      <c r="A155" s="52">
        <v>154</v>
      </c>
      <c r="B155" s="54" t="s">
        <v>160</v>
      </c>
      <c r="C155">
        <f>VLOOKUP(B155,Sheet2!A:B,2,FALSE)</f>
        <v>1379.2</v>
      </c>
      <c r="D155">
        <f>VLOOKUP($B$2:$B$316,Sheet2!$A$1:$B$349,2,0)</f>
        <v>1379.2</v>
      </c>
    </row>
    <row r="156" spans="1:4">
      <c r="A156" s="52">
        <v>155</v>
      </c>
      <c r="B156" s="56" t="s">
        <v>89</v>
      </c>
      <c r="C156">
        <f>VLOOKUP(B156,Sheet2!A:B,2,FALSE)</f>
        <v>228</v>
      </c>
      <c r="D156">
        <f>VLOOKUP($B$2:$B$316,Sheet2!$A$1:$B$349,2,0)</f>
        <v>228</v>
      </c>
    </row>
    <row r="157" spans="1:4">
      <c r="A157" s="52">
        <v>156</v>
      </c>
      <c r="B157" s="54" t="s">
        <v>161</v>
      </c>
      <c r="C157">
        <f>VLOOKUP(B157,Sheet2!A:B,2,FALSE)</f>
        <v>1254.2</v>
      </c>
      <c r="D157">
        <f>VLOOKUP($B$2:$B$316,Sheet2!$A$1:$B$349,2,0)</f>
        <v>1254.2</v>
      </c>
    </row>
    <row r="158" spans="1:4">
      <c r="A158" s="52">
        <v>157</v>
      </c>
      <c r="B158" s="54" t="s">
        <v>156</v>
      </c>
      <c r="C158">
        <f>VLOOKUP(B158,Sheet2!A:B,2,FALSE)</f>
        <v>1683</v>
      </c>
      <c r="D158">
        <f>VLOOKUP($B$2:$B$316,Sheet2!$A$1:$B$349,2,0)</f>
        <v>1683</v>
      </c>
    </row>
    <row r="159" spans="1:4">
      <c r="A159" s="52">
        <v>158</v>
      </c>
      <c r="B159" s="54" t="s">
        <v>138</v>
      </c>
      <c r="C159">
        <f>VLOOKUP(B159,Sheet2!A:B,2,FALSE)</f>
        <v>730.59999999999991</v>
      </c>
      <c r="D159">
        <f>VLOOKUP($B$2:$B$316,Sheet2!$A$1:$B$349,2,0)</f>
        <v>730.59999999999991</v>
      </c>
    </row>
    <row r="160" spans="1:4">
      <c r="A160" s="52">
        <v>159</v>
      </c>
      <c r="B160" s="54" t="s">
        <v>151</v>
      </c>
      <c r="C160">
        <f>VLOOKUP(B160,Sheet2!A:B,2,FALSE)</f>
        <v>686.59999999999991</v>
      </c>
      <c r="D160">
        <f>VLOOKUP($B$2:$B$316,Sheet2!$A$1:$B$349,2,0)</f>
        <v>686.59999999999991</v>
      </c>
    </row>
    <row r="161" spans="1:4">
      <c r="A161" s="52">
        <v>160</v>
      </c>
      <c r="B161" s="54" t="s">
        <v>139</v>
      </c>
      <c r="C161">
        <f>VLOOKUP(B161,Sheet2!A:B,2,FALSE)</f>
        <v>896.8</v>
      </c>
      <c r="D161">
        <f>VLOOKUP($B$2:$B$316,Sheet2!$A$1:$B$349,2,0)</f>
        <v>896.8</v>
      </c>
    </row>
    <row r="162" spans="1:4">
      <c r="A162" s="52">
        <v>161</v>
      </c>
      <c r="B162" s="54" t="s">
        <v>153</v>
      </c>
      <c r="C162">
        <f>VLOOKUP(B162,Sheet2!A:B,2,FALSE)</f>
        <v>1718.4</v>
      </c>
      <c r="D162">
        <f>VLOOKUP($B$2:$B$316,Sheet2!$A$1:$B$349,2,0)</f>
        <v>1718.4</v>
      </c>
    </row>
    <row r="163" spans="1:4">
      <c r="A163" s="52">
        <v>162</v>
      </c>
      <c r="B163" s="54" t="s">
        <v>149</v>
      </c>
      <c r="C163">
        <f>VLOOKUP(B163,Sheet2!A:B,2,FALSE)</f>
        <v>121</v>
      </c>
      <c r="D163">
        <f>VLOOKUP($B$2:$B$316,Sheet2!$A$1:$B$349,2,0)</f>
        <v>121</v>
      </c>
    </row>
    <row r="164" spans="1:4">
      <c r="A164" s="52">
        <v>163</v>
      </c>
      <c r="B164" s="54" t="s">
        <v>154</v>
      </c>
      <c r="C164">
        <f>VLOOKUP(B164,Sheet2!A:B,2,FALSE)</f>
        <v>208</v>
      </c>
      <c r="D164">
        <f>VLOOKUP($B$2:$B$316,Sheet2!$A$1:$B$349,2,0)</f>
        <v>208</v>
      </c>
    </row>
    <row r="165" spans="1:4">
      <c r="A165" s="52">
        <v>164</v>
      </c>
      <c r="B165" s="54" t="s">
        <v>144</v>
      </c>
      <c r="C165">
        <f>VLOOKUP(B165,Sheet2!A:B,2,FALSE)</f>
        <v>384</v>
      </c>
      <c r="D165">
        <f>VLOOKUP($B$2:$B$316,Sheet2!$A$1:$B$349,2,0)</f>
        <v>384</v>
      </c>
    </row>
    <row r="166" spans="1:4">
      <c r="A166" s="52">
        <v>165</v>
      </c>
      <c r="B166" s="54" t="s">
        <v>142</v>
      </c>
      <c r="C166">
        <f>VLOOKUP(B166,Sheet2!A:B,2,FALSE)</f>
        <v>100</v>
      </c>
      <c r="D166">
        <f>VLOOKUP($B$2:$B$316,Sheet2!$A$1:$B$349,2,0)</f>
        <v>100</v>
      </c>
    </row>
    <row r="167" spans="1:4">
      <c r="A167" s="52">
        <v>166</v>
      </c>
      <c r="B167" s="54" t="s">
        <v>201</v>
      </c>
      <c r="C167">
        <f>VLOOKUP(B167,Sheet2!A:B,2,FALSE)</f>
        <v>1256.8</v>
      </c>
      <c r="D167">
        <f>VLOOKUP($B$2:$B$316,Sheet2!$A$1:$B$349,2,0)</f>
        <v>1256.8</v>
      </c>
    </row>
    <row r="168" spans="1:4">
      <c r="A168" s="52">
        <v>167</v>
      </c>
      <c r="B168" s="54" t="s">
        <v>150</v>
      </c>
      <c r="C168">
        <f>VLOOKUP(B168,Sheet2!A:B,2,FALSE)</f>
        <v>851.40000000000009</v>
      </c>
      <c r="D168">
        <f>VLOOKUP($B$2:$B$316,Sheet2!$A$1:$B$349,2,0)</f>
        <v>851.40000000000009</v>
      </c>
    </row>
    <row r="169" spans="1:4">
      <c r="A169" s="52">
        <v>168</v>
      </c>
      <c r="B169" s="54" t="s">
        <v>147</v>
      </c>
      <c r="C169">
        <f>VLOOKUP(B169,Sheet2!A:B,2,FALSE)</f>
        <v>3086.6</v>
      </c>
      <c r="D169">
        <f>VLOOKUP($B$2:$B$316,Sheet2!$A$1:$B$349,2,0)</f>
        <v>3086.6</v>
      </c>
    </row>
    <row r="170" spans="1:4">
      <c r="A170" s="52">
        <v>169</v>
      </c>
      <c r="B170" s="54" t="s">
        <v>152</v>
      </c>
      <c r="C170">
        <f>VLOOKUP(B170,Sheet2!A:B,2,FALSE)</f>
        <v>3505</v>
      </c>
      <c r="D170">
        <f>VLOOKUP($B$2:$B$316,Sheet2!$A$1:$B$349,2,0)</f>
        <v>3505</v>
      </c>
    </row>
    <row r="171" spans="1:4">
      <c r="A171" s="52">
        <v>170</v>
      </c>
      <c r="B171" s="58" t="s">
        <v>145</v>
      </c>
      <c r="C171">
        <f>VLOOKUP(B171,Sheet2!A:B,2,FALSE)</f>
        <v>762.6</v>
      </c>
      <c r="D171">
        <f>VLOOKUP($B$2:$B$316,Sheet2!$A$1:$B$349,2,0)</f>
        <v>762.6</v>
      </c>
    </row>
    <row r="172" spans="1:4">
      <c r="A172" s="52">
        <v>171</v>
      </c>
      <c r="B172" s="56" t="s">
        <v>143</v>
      </c>
      <c r="C172">
        <f>VLOOKUP(B172,Sheet2!A:B,2,FALSE)</f>
        <v>2056.1999999999998</v>
      </c>
      <c r="D172">
        <f>VLOOKUP($B$2:$B$316,Sheet2!$A$1:$B$349,2,0)</f>
        <v>2056.1999999999998</v>
      </c>
    </row>
    <row r="173" spans="1:4">
      <c r="A173" s="52">
        <v>172</v>
      </c>
      <c r="B173" s="56" t="s">
        <v>146</v>
      </c>
      <c r="C173">
        <f>VLOOKUP(B173,Sheet2!A:B,2,FALSE)</f>
        <v>1401.4</v>
      </c>
      <c r="D173">
        <f>VLOOKUP($B$2:$B$316,Sheet2!$A$1:$B$349,2,0)</f>
        <v>1401.4</v>
      </c>
    </row>
    <row r="174" spans="1:4">
      <c r="A174" s="52">
        <v>173</v>
      </c>
      <c r="B174" s="59" t="s">
        <v>318</v>
      </c>
      <c r="C174">
        <f>VLOOKUP(B174,Sheet2!A:B,2,FALSE)</f>
        <v>2745.8</v>
      </c>
      <c r="D174">
        <f>VLOOKUP($B$2:$B$316,Sheet2!$A$1:$B$349,2,0)</f>
        <v>2745.8</v>
      </c>
    </row>
    <row r="175" spans="1:4">
      <c r="A175" s="52">
        <v>174</v>
      </c>
      <c r="B175" s="54" t="s">
        <v>140</v>
      </c>
      <c r="C175">
        <f>VLOOKUP(B175,Sheet2!A:B,2,FALSE)</f>
        <v>2098.6</v>
      </c>
      <c r="D175">
        <f>VLOOKUP($B$2:$B$316,Sheet2!$A$1:$B$349,2,0)</f>
        <v>2098.6</v>
      </c>
    </row>
    <row r="176" spans="1:4">
      <c r="A176" s="52">
        <v>175</v>
      </c>
      <c r="B176" s="54" t="s">
        <v>319</v>
      </c>
      <c r="C176">
        <f>VLOOKUP(B176,Sheet2!A:B,2,FALSE)</f>
        <v>3266</v>
      </c>
      <c r="D176">
        <f>VLOOKUP($B$2:$B$316,Sheet2!$A$1:$B$349,2,0)</f>
        <v>3266</v>
      </c>
    </row>
    <row r="177" spans="1:4">
      <c r="A177" s="52">
        <v>176</v>
      </c>
      <c r="B177" s="54" t="s">
        <v>320</v>
      </c>
      <c r="C177">
        <f>VLOOKUP(B177,Sheet2!A:B,2,FALSE)</f>
        <v>1482</v>
      </c>
      <c r="D177">
        <f>VLOOKUP($B$2:$B$316,Sheet2!$A$1:$B$349,2,0)</f>
        <v>1482</v>
      </c>
    </row>
    <row r="178" spans="1:4">
      <c r="A178" s="52">
        <v>177</v>
      </c>
      <c r="B178" s="54" t="s">
        <v>76</v>
      </c>
      <c r="C178">
        <f>VLOOKUP(B178,Sheet2!A:B,2,FALSE)</f>
        <v>70</v>
      </c>
      <c r="D178">
        <f>VLOOKUP($B$2:$B$316,Sheet2!$A$1:$B$349,2,0)</f>
        <v>70</v>
      </c>
    </row>
    <row r="179" spans="1:4">
      <c r="A179" s="52">
        <v>178</v>
      </c>
      <c r="B179" s="54" t="s">
        <v>75</v>
      </c>
      <c r="C179">
        <f>VLOOKUP(B179,Sheet2!A:B,2,FALSE)</f>
        <v>444</v>
      </c>
      <c r="D179">
        <f>VLOOKUP($B$2:$B$316,Sheet2!$A$1:$B$349,2,0)</f>
        <v>444</v>
      </c>
    </row>
    <row r="180" spans="1:4">
      <c r="A180" s="52">
        <v>179</v>
      </c>
      <c r="B180" s="56" t="s">
        <v>321</v>
      </c>
      <c r="C180">
        <f>VLOOKUP(B180,Sheet2!A:B,2,FALSE)</f>
        <v>665</v>
      </c>
      <c r="D180">
        <f>VLOOKUP($B$2:$B$316,Sheet2!$A$1:$B$349,2,0)</f>
        <v>665</v>
      </c>
    </row>
    <row r="181" spans="1:4">
      <c r="A181" s="52">
        <v>180</v>
      </c>
      <c r="B181" s="54" t="s">
        <v>322</v>
      </c>
      <c r="C181">
        <f>VLOOKUP(B181,Sheet2!A:B,2,FALSE)</f>
        <v>1697</v>
      </c>
      <c r="D181">
        <f>VLOOKUP($B$2:$B$316,Sheet2!$A$1:$B$349,2,0)</f>
        <v>1697</v>
      </c>
    </row>
    <row r="182" spans="1:4">
      <c r="A182" s="52">
        <v>181</v>
      </c>
      <c r="B182" s="54" t="s">
        <v>323</v>
      </c>
      <c r="C182">
        <f>VLOOKUP(B182,Sheet2!A:B,2,FALSE)</f>
        <v>777</v>
      </c>
      <c r="D182">
        <f>VLOOKUP($B$2:$B$316,Sheet2!$A$1:$B$349,2,0)</f>
        <v>777</v>
      </c>
    </row>
    <row r="183" spans="1:4">
      <c r="A183" s="52">
        <v>182</v>
      </c>
      <c r="B183" s="54" t="s">
        <v>324</v>
      </c>
      <c r="C183">
        <f>VLOOKUP(B183,Sheet2!A:B,2,FALSE)</f>
        <v>1285</v>
      </c>
      <c r="D183">
        <f>VLOOKUP($B$2:$B$316,Sheet2!$A$1:$B$349,2,0)</f>
        <v>1285</v>
      </c>
    </row>
    <row r="184" spans="1:4">
      <c r="A184" s="52">
        <v>183</v>
      </c>
      <c r="B184" s="54" t="s">
        <v>376</v>
      </c>
      <c r="C184">
        <f>VLOOKUP(B184,Sheet2!A:B,2,FALSE)</f>
        <v>456</v>
      </c>
      <c r="D184">
        <f>VLOOKUP($B$2:$B$316,Sheet2!$A$1:$B$349,2,0)</f>
        <v>456</v>
      </c>
    </row>
    <row r="185" spans="1:4">
      <c r="A185" s="52">
        <v>184</v>
      </c>
      <c r="B185" s="54" t="s">
        <v>325</v>
      </c>
      <c r="C185">
        <f>VLOOKUP(B185,Sheet2!A:B,2,FALSE)</f>
        <v>1132</v>
      </c>
      <c r="D185">
        <f>VLOOKUP($B$2:$B$316,Sheet2!$A$1:$B$349,2,0)</f>
        <v>1132</v>
      </c>
    </row>
    <row r="186" spans="1:4">
      <c r="A186" s="52">
        <v>185</v>
      </c>
      <c r="B186" s="54" t="s">
        <v>326</v>
      </c>
      <c r="C186">
        <f>VLOOKUP(B186,Sheet2!A:B,2,FALSE)</f>
        <v>1317</v>
      </c>
      <c r="D186">
        <f>VLOOKUP($B$2:$B$316,Sheet2!$A$1:$B$349,2,0)</f>
        <v>1317</v>
      </c>
    </row>
    <row r="187" spans="1:4">
      <c r="A187" s="52">
        <v>186</v>
      </c>
      <c r="B187" s="54" t="s">
        <v>327</v>
      </c>
      <c r="C187">
        <f>VLOOKUP(B187,Sheet2!A:B,2,FALSE)</f>
        <v>1624</v>
      </c>
      <c r="D187">
        <f>VLOOKUP($B$2:$B$316,Sheet2!$A$1:$B$349,2,0)</f>
        <v>1624</v>
      </c>
    </row>
    <row r="188" spans="1:4">
      <c r="A188" s="52">
        <v>187</v>
      </c>
      <c r="B188" s="54" t="s">
        <v>328</v>
      </c>
      <c r="C188">
        <f>VLOOKUP(B188,Sheet2!A:B,2,FALSE)</f>
        <v>2420</v>
      </c>
      <c r="D188">
        <f>VLOOKUP($B$2:$B$316,Sheet2!$A$1:$B$349,2,0)</f>
        <v>2420</v>
      </c>
    </row>
    <row r="189" spans="1:4">
      <c r="A189" s="52">
        <v>188</v>
      </c>
      <c r="B189" s="59" t="s">
        <v>329</v>
      </c>
      <c r="C189">
        <f>VLOOKUP(B189,Sheet2!A:B,2,FALSE)</f>
        <v>953</v>
      </c>
      <c r="D189">
        <f>VLOOKUP($B$2:$B$316,Sheet2!$A$1:$B$349,2,0)</f>
        <v>953</v>
      </c>
    </row>
    <row r="190" spans="1:4">
      <c r="A190" s="52">
        <v>189</v>
      </c>
      <c r="B190" s="59" t="s">
        <v>330</v>
      </c>
      <c r="C190">
        <f>VLOOKUP(B190,Sheet2!A:B,2,FALSE)</f>
        <v>1072</v>
      </c>
      <c r="D190">
        <f>VLOOKUP($B$2:$B$316,Sheet2!$A$1:$B$349,2,0)</f>
        <v>1072</v>
      </c>
    </row>
    <row r="191" spans="1:4">
      <c r="A191" s="52">
        <v>190</v>
      </c>
      <c r="B191" s="59" t="s">
        <v>331</v>
      </c>
      <c r="C191">
        <f>VLOOKUP(B191,Sheet2!A:B,2,FALSE)</f>
        <v>303</v>
      </c>
      <c r="D191">
        <f>VLOOKUP($B$2:$B$316,Sheet2!$A$1:$B$349,2,0)</f>
        <v>303</v>
      </c>
    </row>
    <row r="192" spans="1:4">
      <c r="A192" s="52">
        <v>191</v>
      </c>
      <c r="B192" s="59" t="s">
        <v>332</v>
      </c>
      <c r="C192">
        <f>VLOOKUP(B192,Sheet2!A:B,2,FALSE)</f>
        <v>1462</v>
      </c>
      <c r="D192">
        <f>VLOOKUP($B$2:$B$316,Sheet2!$A$1:$B$349,2,0)</f>
        <v>1462</v>
      </c>
    </row>
    <row r="193" spans="1:4">
      <c r="A193" s="52">
        <v>192</v>
      </c>
      <c r="B193" s="54" t="s">
        <v>333</v>
      </c>
      <c r="C193">
        <f>VLOOKUP(B193,Sheet2!A:B,2,FALSE)</f>
        <v>1417</v>
      </c>
      <c r="D193">
        <f>VLOOKUP($B$2:$B$316,Sheet2!$A$1:$B$349,2,0)</f>
        <v>1417</v>
      </c>
    </row>
    <row r="194" spans="1:4">
      <c r="A194" s="52">
        <v>193</v>
      </c>
      <c r="B194" s="54" t="s">
        <v>334</v>
      </c>
      <c r="C194">
        <f>VLOOKUP(B194,Sheet2!A:B,2,FALSE)</f>
        <v>1995</v>
      </c>
      <c r="D194">
        <f>VLOOKUP($B$2:$B$316,Sheet2!$A$1:$B$349,2,0)</f>
        <v>1995</v>
      </c>
    </row>
    <row r="195" spans="1:4">
      <c r="A195" s="52">
        <v>194</v>
      </c>
      <c r="B195" s="54" t="s">
        <v>335</v>
      </c>
      <c r="C195">
        <f>VLOOKUP(B195,Sheet2!A:B,2,FALSE)</f>
        <v>896</v>
      </c>
      <c r="D195">
        <f>VLOOKUP($B$2:$B$316,Sheet2!$A$1:$B$349,2,0)</f>
        <v>896</v>
      </c>
    </row>
    <row r="196" spans="1:4">
      <c r="A196" s="52">
        <v>195</v>
      </c>
      <c r="B196" s="58" t="s">
        <v>336</v>
      </c>
      <c r="C196" t="e">
        <f>VLOOKUP(B196,Sheet2!A:B,2,FALSE)</f>
        <v>#N/A</v>
      </c>
      <c r="D196" t="e">
        <f>VLOOKUP($B$2:$B$316,Sheet2!$A$1:$B$349,2,0)</f>
        <v>#N/A</v>
      </c>
    </row>
    <row r="197" spans="1:4">
      <c r="A197" s="52">
        <v>196</v>
      </c>
      <c r="B197" s="54" t="s">
        <v>270</v>
      </c>
      <c r="C197">
        <f>VLOOKUP(B197,Sheet2!A:B,2,FALSE)</f>
        <v>160</v>
      </c>
      <c r="D197">
        <f>VLOOKUP($B$2:$B$316,Sheet2!$A$1:$B$349,2,0)</f>
        <v>160</v>
      </c>
    </row>
    <row r="198" spans="1:4">
      <c r="A198" s="52">
        <v>197</v>
      </c>
      <c r="B198" s="54" t="s">
        <v>271</v>
      </c>
      <c r="C198">
        <f>VLOOKUP(B198,Sheet2!A:B,2,FALSE)</f>
        <v>410</v>
      </c>
      <c r="D198">
        <f>VLOOKUP($B$2:$B$316,Sheet2!$A$1:$B$349,2,0)</f>
        <v>410</v>
      </c>
    </row>
    <row r="199" spans="1:4">
      <c r="A199" s="52">
        <v>198</v>
      </c>
      <c r="B199" s="54" t="s">
        <v>262</v>
      </c>
      <c r="C199">
        <f>VLOOKUP(B199,Sheet2!A:B,2,FALSE)</f>
        <v>10</v>
      </c>
      <c r="D199">
        <f>VLOOKUP($B$2:$B$316,Sheet2!$A$1:$B$349,2,0)</f>
        <v>10</v>
      </c>
    </row>
    <row r="200" spans="1:4">
      <c r="A200" s="52">
        <v>199</v>
      </c>
      <c r="B200" s="54" t="s">
        <v>265</v>
      </c>
      <c r="C200">
        <f>VLOOKUP(B200,Sheet2!A:B,2,FALSE)</f>
        <v>209</v>
      </c>
      <c r="D200">
        <f>VLOOKUP($B$2:$B$316,Sheet2!$A$1:$B$349,2,0)</f>
        <v>209</v>
      </c>
    </row>
    <row r="201" spans="1:4">
      <c r="A201" s="52">
        <v>200</v>
      </c>
      <c r="B201" s="54" t="s">
        <v>274</v>
      </c>
      <c r="C201">
        <f>VLOOKUP(B201,Sheet2!A:B,2,FALSE)</f>
        <v>10</v>
      </c>
      <c r="D201">
        <f>VLOOKUP($B$2:$B$316,Sheet2!$A$1:$B$349,2,0)</f>
        <v>10</v>
      </c>
    </row>
    <row r="202" spans="1:4">
      <c r="A202" s="52">
        <v>201</v>
      </c>
      <c r="B202" s="54" t="s">
        <v>275</v>
      </c>
      <c r="C202">
        <f>VLOOKUP(B202,Sheet2!A:B,2,FALSE)</f>
        <v>330</v>
      </c>
      <c r="D202">
        <f>VLOOKUP($B$2:$B$316,Sheet2!$A$1:$B$349,2,0)</f>
        <v>330</v>
      </c>
    </row>
    <row r="203" spans="1:4">
      <c r="A203" s="52">
        <v>202</v>
      </c>
      <c r="B203" s="60" t="s">
        <v>260</v>
      </c>
      <c r="C203">
        <f>VLOOKUP(B203,Sheet2!A:B,2,FALSE)</f>
        <v>1184</v>
      </c>
      <c r="D203">
        <f>VLOOKUP($B$2:$B$316,Sheet2!$A$1:$B$349,2,0)</f>
        <v>1184</v>
      </c>
    </row>
    <row r="204" spans="1:4">
      <c r="A204" s="52">
        <v>203</v>
      </c>
      <c r="B204" s="54" t="s">
        <v>276</v>
      </c>
      <c r="C204">
        <f>VLOOKUP(B204,Sheet2!A:B,2,FALSE)</f>
        <v>20</v>
      </c>
      <c r="D204">
        <f>VLOOKUP($B$2:$B$316,Sheet2!$A$1:$B$349,2,0)</f>
        <v>20</v>
      </c>
    </row>
    <row r="205" spans="1:4">
      <c r="A205" s="52">
        <v>204</v>
      </c>
      <c r="B205" s="58" t="s">
        <v>267</v>
      </c>
      <c r="C205">
        <f>VLOOKUP(B205,Sheet2!A:B,2,FALSE)</f>
        <v>290</v>
      </c>
      <c r="D205">
        <f>VLOOKUP($B$2:$B$316,Sheet2!$A$1:$B$349,2,0)</f>
        <v>290</v>
      </c>
    </row>
    <row r="206" spans="1:4">
      <c r="A206" s="52">
        <v>205</v>
      </c>
      <c r="B206" s="54" t="s">
        <v>213</v>
      </c>
      <c r="C206">
        <f>VLOOKUP(B206,Sheet2!A:B,2,FALSE)</f>
        <v>880</v>
      </c>
      <c r="D206">
        <f>VLOOKUP($B$2:$B$316,Sheet2!$A$1:$B$349,2,0)</f>
        <v>880</v>
      </c>
    </row>
    <row r="207" spans="1:4">
      <c r="A207" s="52">
        <v>206</v>
      </c>
      <c r="B207" s="54" t="s">
        <v>246</v>
      </c>
      <c r="C207">
        <f>VLOOKUP(B207,Sheet2!A:B,2,FALSE)</f>
        <v>224</v>
      </c>
      <c r="D207">
        <f>VLOOKUP($B$2:$B$316,Sheet2!$A$1:$B$349,2,0)</f>
        <v>224</v>
      </c>
    </row>
    <row r="208" spans="1:4">
      <c r="A208" s="52">
        <v>207</v>
      </c>
      <c r="B208" s="54" t="s">
        <v>228</v>
      </c>
      <c r="C208">
        <f>VLOOKUP(B208,Sheet2!A:B,2,FALSE)</f>
        <v>228</v>
      </c>
      <c r="D208">
        <f>VLOOKUP($B$2:$B$316,Sheet2!$A$1:$B$349,2,0)</f>
        <v>228</v>
      </c>
    </row>
    <row r="209" spans="1:4">
      <c r="A209" s="52">
        <v>208</v>
      </c>
      <c r="B209" s="54" t="s">
        <v>244</v>
      </c>
      <c r="C209">
        <f>VLOOKUP(B209,Sheet2!A:B,2,FALSE)</f>
        <v>200</v>
      </c>
      <c r="D209">
        <f>VLOOKUP($B$2:$B$316,Sheet2!$A$1:$B$349,2,0)</f>
        <v>200</v>
      </c>
    </row>
    <row r="210" spans="1:4">
      <c r="A210" s="52">
        <v>209</v>
      </c>
      <c r="B210" s="54" t="s">
        <v>242</v>
      </c>
      <c r="C210">
        <f>VLOOKUP(B210,Sheet2!A:B,2,FALSE)</f>
        <v>164</v>
      </c>
      <c r="D210">
        <f>VLOOKUP($B$2:$B$316,Sheet2!$A$1:$B$349,2,0)</f>
        <v>164</v>
      </c>
    </row>
    <row r="211" spans="1:4">
      <c r="A211" s="52">
        <v>210</v>
      </c>
      <c r="B211" s="54" t="s">
        <v>218</v>
      </c>
      <c r="C211">
        <f>VLOOKUP(B211,Sheet2!A:B,2,FALSE)</f>
        <v>220.8</v>
      </c>
      <c r="D211">
        <f>VLOOKUP($B$2:$B$316,Sheet2!$A$1:$B$349,2,0)</f>
        <v>220.8</v>
      </c>
    </row>
    <row r="212" spans="1:4">
      <c r="A212" s="52">
        <v>211</v>
      </c>
      <c r="B212" s="54" t="s">
        <v>253</v>
      </c>
      <c r="C212">
        <f>VLOOKUP(B212,Sheet2!A:B,2,FALSE)</f>
        <v>736</v>
      </c>
      <c r="D212">
        <f>VLOOKUP($B$2:$B$316,Sheet2!$A$1:$B$349,2,0)</f>
        <v>736</v>
      </c>
    </row>
    <row r="213" spans="1:4">
      <c r="A213" s="52">
        <v>212</v>
      </c>
      <c r="B213" s="54" t="s">
        <v>217</v>
      </c>
      <c r="C213">
        <f>VLOOKUP(B213,Sheet2!A:B,2,FALSE)</f>
        <v>224</v>
      </c>
      <c r="D213">
        <f>VLOOKUP($B$2:$B$316,Sheet2!$A$1:$B$349,2,0)</f>
        <v>224</v>
      </c>
    </row>
    <row r="214" spans="1:4">
      <c r="A214" s="52">
        <v>213</v>
      </c>
      <c r="B214" s="54" t="s">
        <v>250</v>
      </c>
      <c r="C214">
        <f>VLOOKUP(B214,Sheet2!A:B,2,FALSE)</f>
        <v>248</v>
      </c>
      <c r="D214">
        <f>VLOOKUP($B$2:$B$316,Sheet2!$A$1:$B$349,2,0)</f>
        <v>248</v>
      </c>
    </row>
    <row r="215" spans="1:4">
      <c r="A215" s="52">
        <v>214</v>
      </c>
      <c r="B215" s="54" t="s">
        <v>225</v>
      </c>
      <c r="C215">
        <f>VLOOKUP(B215,Sheet2!A:B,2,FALSE)</f>
        <v>238</v>
      </c>
      <c r="D215">
        <f>VLOOKUP($B$2:$B$316,Sheet2!$A$1:$B$349,2,0)</f>
        <v>238</v>
      </c>
    </row>
    <row r="216" spans="1:4">
      <c r="A216" s="52">
        <v>215</v>
      </c>
      <c r="B216" s="54" t="s">
        <v>243</v>
      </c>
      <c r="C216">
        <f>VLOOKUP(B216,Sheet2!A:B,2,FALSE)</f>
        <v>528</v>
      </c>
      <c r="D216">
        <f>VLOOKUP($B$2:$B$316,Sheet2!$A$1:$B$349,2,0)</f>
        <v>528</v>
      </c>
    </row>
    <row r="217" spans="1:4">
      <c r="A217" s="52">
        <v>216</v>
      </c>
      <c r="B217" s="54" t="s">
        <v>237</v>
      </c>
      <c r="C217">
        <f>VLOOKUP(B217,Sheet2!A:B,2,FALSE)</f>
        <v>646</v>
      </c>
      <c r="D217">
        <f>VLOOKUP($B$2:$B$316,Sheet2!$A$1:$B$349,2,0)</f>
        <v>646</v>
      </c>
    </row>
    <row r="218" spans="1:4">
      <c r="A218" s="52">
        <v>217</v>
      </c>
      <c r="B218" s="54" t="s">
        <v>222</v>
      </c>
      <c r="C218">
        <f>VLOOKUP(B218,Sheet2!A:B,2,FALSE)</f>
        <v>564</v>
      </c>
      <c r="D218">
        <f>VLOOKUP($B$2:$B$316,Sheet2!$A$1:$B$349,2,0)</f>
        <v>564</v>
      </c>
    </row>
    <row r="219" spans="1:4">
      <c r="A219" s="52">
        <v>218</v>
      </c>
      <c r="B219" s="54" t="s">
        <v>241</v>
      </c>
      <c r="C219">
        <f>VLOOKUP(B219,Sheet2!A:B,2,FALSE)</f>
        <v>84</v>
      </c>
      <c r="D219">
        <f>VLOOKUP($B$2:$B$316,Sheet2!$A$1:$B$349,2,0)</f>
        <v>84</v>
      </c>
    </row>
    <row r="220" spans="1:4">
      <c r="A220" s="52">
        <v>219</v>
      </c>
      <c r="B220" s="54" t="s">
        <v>229</v>
      </c>
      <c r="C220">
        <f>VLOOKUP(B220,Sheet2!A:B,2,FALSE)</f>
        <v>468.8</v>
      </c>
      <c r="D220">
        <f>VLOOKUP($B$2:$B$316,Sheet2!$A$1:$B$349,2,0)</f>
        <v>468.8</v>
      </c>
    </row>
    <row r="221" spans="1:4">
      <c r="A221" s="52">
        <v>220</v>
      </c>
      <c r="B221" s="54" t="s">
        <v>223</v>
      </c>
      <c r="C221">
        <f>VLOOKUP(B221,Sheet2!A:B,2,FALSE)</f>
        <v>536</v>
      </c>
      <c r="D221">
        <f>VLOOKUP($B$2:$B$316,Sheet2!$A$1:$B$349,2,0)</f>
        <v>536</v>
      </c>
    </row>
    <row r="222" spans="1:4">
      <c r="A222" s="52">
        <v>221</v>
      </c>
      <c r="B222" s="54" t="s">
        <v>259</v>
      </c>
      <c r="C222">
        <f>VLOOKUP(B222,Sheet2!A:B,2,FALSE)</f>
        <v>1400</v>
      </c>
      <c r="D222">
        <f>VLOOKUP($B$2:$B$316,Sheet2!$A$1:$B$349,2,0)</f>
        <v>1400</v>
      </c>
    </row>
    <row r="223" spans="1:4">
      <c r="A223" s="52">
        <v>222</v>
      </c>
      <c r="B223" s="54" t="s">
        <v>224</v>
      </c>
      <c r="C223">
        <f>VLOOKUP(B223,Sheet2!A:B,2,FALSE)</f>
        <v>1433.2</v>
      </c>
      <c r="D223">
        <f>VLOOKUP($B$2:$B$316,Sheet2!$A$1:$B$349,2,0)</f>
        <v>1433.2</v>
      </c>
    </row>
    <row r="224" spans="1:4">
      <c r="A224" s="52">
        <v>223</v>
      </c>
      <c r="B224" s="54" t="s">
        <v>219</v>
      </c>
      <c r="C224">
        <f>VLOOKUP(B224,Sheet2!A:B,2,FALSE)</f>
        <v>402</v>
      </c>
      <c r="D224">
        <f>VLOOKUP($B$2:$B$316,Sheet2!$A$1:$B$349,2,0)</f>
        <v>402</v>
      </c>
    </row>
    <row r="225" spans="1:4">
      <c r="A225" s="52">
        <v>224</v>
      </c>
      <c r="B225" s="54" t="s">
        <v>240</v>
      </c>
      <c r="C225">
        <f>VLOOKUP(B225,Sheet2!A:B,2,FALSE)</f>
        <v>1690.6</v>
      </c>
      <c r="D225">
        <f>VLOOKUP($B$2:$B$316,Sheet2!$A$1:$B$349,2,0)</f>
        <v>1690.6</v>
      </c>
    </row>
    <row r="226" spans="1:4">
      <c r="A226" s="52">
        <v>225</v>
      </c>
      <c r="B226" s="54" t="s">
        <v>210</v>
      </c>
      <c r="C226">
        <f>VLOOKUP(B226,Sheet2!A:B,2,FALSE)</f>
        <v>430</v>
      </c>
      <c r="D226">
        <f>VLOOKUP($B$2:$B$316,Sheet2!$A$1:$B$349,2,0)</f>
        <v>430</v>
      </c>
    </row>
    <row r="227" spans="1:4">
      <c r="A227" s="52">
        <v>226</v>
      </c>
      <c r="B227" s="54" t="s">
        <v>208</v>
      </c>
      <c r="C227">
        <f>VLOOKUP(B227,Sheet2!A:B,2,FALSE)</f>
        <v>662</v>
      </c>
      <c r="D227">
        <f>VLOOKUP($B$2:$B$316,Sheet2!$A$1:$B$349,2,0)</f>
        <v>662</v>
      </c>
    </row>
    <row r="228" spans="1:4">
      <c r="A228" s="52">
        <v>227</v>
      </c>
      <c r="B228" s="54" t="s">
        <v>221</v>
      </c>
      <c r="C228">
        <f>VLOOKUP(B228,Sheet2!A:B,2,FALSE)</f>
        <v>874</v>
      </c>
      <c r="D228">
        <f>VLOOKUP($B$2:$B$316,Sheet2!$A$1:$B$349,2,0)</f>
        <v>874</v>
      </c>
    </row>
    <row r="229" spans="1:4">
      <c r="A229" s="52">
        <v>228</v>
      </c>
      <c r="B229" s="61" t="s">
        <v>226</v>
      </c>
      <c r="C229">
        <f>VLOOKUP(B229,Sheet2!A:B,2,FALSE)</f>
        <v>284</v>
      </c>
      <c r="D229">
        <f>VLOOKUP($B$2:$B$316,Sheet2!$A$1:$B$349,2,0)</f>
        <v>284</v>
      </c>
    </row>
    <row r="230" spans="1:4">
      <c r="A230" s="52">
        <v>229</v>
      </c>
      <c r="B230" s="61" t="s">
        <v>256</v>
      </c>
      <c r="C230">
        <f>VLOOKUP(B230,Sheet2!A:B,2,FALSE)</f>
        <v>296</v>
      </c>
      <c r="D230">
        <f>VLOOKUP($B$2:$B$316,Sheet2!$A$1:$B$349,2,0)</f>
        <v>296</v>
      </c>
    </row>
    <row r="231" spans="1:4">
      <c r="A231" s="52">
        <v>230</v>
      </c>
      <c r="B231" s="61" t="s">
        <v>231</v>
      </c>
      <c r="C231">
        <f>VLOOKUP(B231,Sheet2!A:B,2,FALSE)</f>
        <v>20</v>
      </c>
      <c r="D231">
        <f>VLOOKUP($B$2:$B$316,Sheet2!$A$1:$B$349,2,0)</f>
        <v>20</v>
      </c>
    </row>
    <row r="232" spans="1:4">
      <c r="A232" s="52">
        <v>231</v>
      </c>
      <c r="B232" s="61" t="s">
        <v>236</v>
      </c>
      <c r="C232">
        <f>VLOOKUP(B232,Sheet2!A:B,2,FALSE)</f>
        <v>335</v>
      </c>
      <c r="D232">
        <f>VLOOKUP($B$2:$B$316,Sheet2!$A$1:$B$349,2,0)</f>
        <v>335</v>
      </c>
    </row>
    <row r="233" spans="1:4">
      <c r="A233" s="52">
        <v>232</v>
      </c>
      <c r="B233" s="54" t="s">
        <v>232</v>
      </c>
      <c r="C233">
        <f>VLOOKUP(B233,Sheet2!A:B,2,FALSE)</f>
        <v>695</v>
      </c>
      <c r="D233">
        <f>VLOOKUP($B$2:$B$316,Sheet2!$A$1:$B$349,2,0)</f>
        <v>695</v>
      </c>
    </row>
    <row r="234" spans="1:4">
      <c r="A234" s="52">
        <v>233</v>
      </c>
      <c r="B234" s="54" t="s">
        <v>238</v>
      </c>
      <c r="C234">
        <f>VLOOKUP(B234,Sheet2!A:B,2,FALSE)</f>
        <v>833.6</v>
      </c>
      <c r="D234">
        <f>VLOOKUP($B$2:$B$316,Sheet2!$A$1:$B$349,2,0)</f>
        <v>833.6</v>
      </c>
    </row>
    <row r="235" spans="1:4">
      <c r="A235" s="52">
        <v>234</v>
      </c>
      <c r="B235" s="61" t="s">
        <v>252</v>
      </c>
      <c r="C235">
        <f>VLOOKUP(B235,Sheet2!A:B,2,FALSE)</f>
        <v>512</v>
      </c>
      <c r="D235">
        <f>VLOOKUP($B$2:$B$316,Sheet2!$A$1:$B$349,2,0)</f>
        <v>512</v>
      </c>
    </row>
    <row r="236" spans="1:4">
      <c r="A236" s="52">
        <v>235</v>
      </c>
      <c r="B236" s="54" t="s">
        <v>220</v>
      </c>
      <c r="C236">
        <f>VLOOKUP(B236,Sheet2!A:B,2,FALSE)</f>
        <v>762</v>
      </c>
      <c r="D236">
        <f>VLOOKUP($B$2:$B$316,Sheet2!$A$1:$B$349,2,0)</f>
        <v>762</v>
      </c>
    </row>
    <row r="237" spans="1:4">
      <c r="A237" s="52">
        <v>236</v>
      </c>
      <c r="B237" s="54" t="s">
        <v>212</v>
      </c>
      <c r="C237">
        <f>VLOOKUP(B237,Sheet2!A:B,2,FALSE)</f>
        <v>74</v>
      </c>
      <c r="D237">
        <f>VLOOKUP($B$2:$B$316,Sheet2!$A$1:$B$349,2,0)</f>
        <v>74</v>
      </c>
    </row>
    <row r="238" spans="1:4">
      <c r="A238" s="52">
        <v>237</v>
      </c>
      <c r="B238" s="58" t="s">
        <v>230</v>
      </c>
      <c r="C238">
        <f>VLOOKUP(B238,Sheet2!A:B,2,FALSE)</f>
        <v>1024</v>
      </c>
      <c r="D238">
        <f>VLOOKUP($B$2:$B$316,Sheet2!$A$1:$B$349,2,0)</f>
        <v>1024</v>
      </c>
    </row>
    <row r="239" spans="1:4">
      <c r="A239" s="52">
        <v>238</v>
      </c>
      <c r="B239" s="60" t="s">
        <v>257</v>
      </c>
      <c r="C239">
        <f>VLOOKUP(B239,Sheet2!A:B,2,FALSE)</f>
        <v>1202.4000000000001</v>
      </c>
      <c r="D239">
        <f>VLOOKUP($B$2:$B$316,Sheet2!$A$1:$B$349,2,0)</f>
        <v>1202.4000000000001</v>
      </c>
    </row>
    <row r="240" spans="1:4">
      <c r="A240" s="52">
        <v>239</v>
      </c>
      <c r="B240" s="60" t="s">
        <v>227</v>
      </c>
      <c r="C240">
        <f>VLOOKUP(B240,Sheet2!A:B,2,FALSE)</f>
        <v>956.6</v>
      </c>
      <c r="D240">
        <f>VLOOKUP($B$2:$B$316,Sheet2!$A$1:$B$349,2,0)</f>
        <v>956.6</v>
      </c>
    </row>
    <row r="241" spans="1:4">
      <c r="A241" s="52">
        <v>240</v>
      </c>
      <c r="B241" s="56" t="s">
        <v>215</v>
      </c>
      <c r="C241">
        <f>VLOOKUP(B241,Sheet2!A:B,2,FALSE)</f>
        <v>1120</v>
      </c>
      <c r="D241">
        <f>VLOOKUP($B$2:$B$316,Sheet2!$A$1:$B$349,2,0)</f>
        <v>1120</v>
      </c>
    </row>
    <row r="242" spans="1:4">
      <c r="A242" s="52">
        <v>241</v>
      </c>
      <c r="B242" s="58" t="s">
        <v>251</v>
      </c>
      <c r="C242">
        <f>VLOOKUP(B242,Sheet2!A:B,2,FALSE)</f>
        <v>694.4</v>
      </c>
      <c r="D242">
        <f>VLOOKUP($B$2:$B$316,Sheet2!$A$1:$B$349,2,0)</f>
        <v>694.4</v>
      </c>
    </row>
    <row r="243" spans="1:4">
      <c r="A243" s="52">
        <v>242</v>
      </c>
      <c r="B243" s="54" t="s">
        <v>249</v>
      </c>
      <c r="C243">
        <f>VLOOKUP(B243,Sheet2!A:B,2,FALSE)</f>
        <v>1637</v>
      </c>
      <c r="D243">
        <f>VLOOKUP($B$2:$B$316,Sheet2!$A$1:$B$349,2,0)</f>
        <v>1637</v>
      </c>
    </row>
    <row r="244" spans="1:4">
      <c r="A244" s="52">
        <v>243</v>
      </c>
      <c r="B244" s="56" t="s">
        <v>233</v>
      </c>
      <c r="C244">
        <f>VLOOKUP(B244,Sheet2!A:B,2,FALSE)</f>
        <v>170</v>
      </c>
      <c r="D244">
        <f>VLOOKUP($B$2:$B$316,Sheet2!$A$1:$B$349,2,0)</f>
        <v>170</v>
      </c>
    </row>
    <row r="245" spans="1:4">
      <c r="A245" s="52">
        <v>244</v>
      </c>
      <c r="B245" s="58" t="s">
        <v>209</v>
      </c>
      <c r="C245">
        <f>VLOOKUP(B245,Sheet2!A:B,2,FALSE)</f>
        <v>203</v>
      </c>
      <c r="D245">
        <f>VLOOKUP($B$2:$B$316,Sheet2!$A$1:$B$349,2,0)</f>
        <v>203</v>
      </c>
    </row>
    <row r="246" spans="1:4">
      <c r="A246" s="52">
        <v>245</v>
      </c>
      <c r="B246" s="54" t="s">
        <v>245</v>
      </c>
      <c r="C246">
        <f>VLOOKUP(B246,Sheet2!A:B,2,FALSE)</f>
        <v>1568</v>
      </c>
      <c r="D246">
        <f>VLOOKUP($B$2:$B$316,Sheet2!$A$1:$B$349,2,0)</f>
        <v>1568</v>
      </c>
    </row>
    <row r="247" spans="1:4">
      <c r="A247" s="52">
        <v>246</v>
      </c>
      <c r="B247" s="59" t="s">
        <v>211</v>
      </c>
      <c r="C247">
        <f>VLOOKUP(B247,Sheet2!A:B,2,FALSE)</f>
        <v>1076</v>
      </c>
      <c r="D247">
        <f>VLOOKUP($B$2:$B$316,Sheet2!$A$1:$B$349,2,0)</f>
        <v>1076</v>
      </c>
    </row>
    <row r="248" spans="1:4">
      <c r="A248" s="52">
        <v>247</v>
      </c>
      <c r="B248" s="59" t="s">
        <v>255</v>
      </c>
      <c r="C248">
        <f>VLOOKUP(B248,Sheet2!A:B,2,FALSE)</f>
        <v>858</v>
      </c>
      <c r="D248">
        <f>VLOOKUP($B$2:$B$316,Sheet2!$A$1:$B$349,2,0)</f>
        <v>858</v>
      </c>
    </row>
    <row r="249" spans="1:4">
      <c r="A249" s="52">
        <v>248</v>
      </c>
      <c r="B249" s="54" t="s">
        <v>254</v>
      </c>
      <c r="C249">
        <f>VLOOKUP(B249,Sheet2!A:B,2,FALSE)</f>
        <v>194</v>
      </c>
      <c r="D249">
        <f>VLOOKUP($B$2:$B$316,Sheet2!$A$1:$B$349,2,0)</f>
        <v>194</v>
      </c>
    </row>
    <row r="250" spans="1:4">
      <c r="A250" s="52">
        <v>249</v>
      </c>
      <c r="B250" s="54" t="s">
        <v>216</v>
      </c>
      <c r="C250">
        <f>VLOOKUP(B250,Sheet2!A:B,2,FALSE)</f>
        <v>991.6</v>
      </c>
      <c r="D250">
        <f>VLOOKUP($B$2:$B$316,Sheet2!$A$1:$B$349,2,0)</f>
        <v>991.6</v>
      </c>
    </row>
    <row r="251" spans="1:4">
      <c r="A251" s="52">
        <v>250</v>
      </c>
      <c r="B251" s="54" t="s">
        <v>247</v>
      </c>
      <c r="C251">
        <f>VLOOKUP(B251,Sheet2!A:B,2,FALSE)</f>
        <v>636</v>
      </c>
      <c r="D251">
        <f>VLOOKUP($B$2:$B$316,Sheet2!$A$1:$B$349,2,0)</f>
        <v>636</v>
      </c>
    </row>
    <row r="252" spans="1:4">
      <c r="A252" s="52">
        <v>251</v>
      </c>
      <c r="B252" s="59" t="s">
        <v>337</v>
      </c>
      <c r="C252">
        <f>VLOOKUP(B252,Sheet2!A:B,2,FALSE)</f>
        <v>914</v>
      </c>
      <c r="D252">
        <f>VLOOKUP($B$2:$B$316,Sheet2!$A$1:$B$349,2,0)</f>
        <v>914</v>
      </c>
    </row>
    <row r="253" spans="1:4">
      <c r="A253" s="52">
        <v>252</v>
      </c>
      <c r="B253" s="54" t="s">
        <v>239</v>
      </c>
      <c r="C253">
        <f>VLOOKUP(B253,Sheet2!A:B,2,FALSE)</f>
        <v>1400</v>
      </c>
      <c r="D253">
        <f>VLOOKUP($B$2:$B$316,Sheet2!$A$1:$B$349,2,0)</f>
        <v>1400</v>
      </c>
    </row>
    <row r="254" spans="1:4">
      <c r="A254" s="52">
        <v>253</v>
      </c>
      <c r="B254" s="54" t="s">
        <v>234</v>
      </c>
      <c r="C254">
        <f>VLOOKUP(B254,Sheet2!A:B,2,FALSE)</f>
        <v>414</v>
      </c>
      <c r="D254">
        <f>VLOOKUP($B$2:$B$316,Sheet2!$A$1:$B$349,2,0)</f>
        <v>414</v>
      </c>
    </row>
    <row r="255" spans="1:4">
      <c r="A255" s="52">
        <v>254</v>
      </c>
      <c r="B255" s="54" t="s">
        <v>338</v>
      </c>
      <c r="C255">
        <f>VLOOKUP(B255,Sheet2!A:B,2,FALSE)</f>
        <v>673</v>
      </c>
      <c r="D255">
        <f>VLOOKUP($B$2:$B$316,Sheet2!$A$1:$B$349,2,0)</f>
        <v>673</v>
      </c>
    </row>
    <row r="256" spans="1:4">
      <c r="A256" s="52">
        <v>255</v>
      </c>
      <c r="B256" s="56" t="s">
        <v>171</v>
      </c>
      <c r="C256">
        <f>VLOOKUP(B256,Sheet2!A:B,2,FALSE)</f>
        <v>380</v>
      </c>
      <c r="D256">
        <f>VLOOKUP($B$2:$B$316,Sheet2!$A$1:$B$349,2,0)</f>
        <v>380</v>
      </c>
    </row>
    <row r="257" spans="1:4">
      <c r="A257" s="52">
        <v>256</v>
      </c>
      <c r="B257" s="54" t="s">
        <v>172</v>
      </c>
      <c r="C257">
        <f>VLOOKUP(B257,Sheet2!A:B,2,FALSE)</f>
        <v>290</v>
      </c>
      <c r="D257">
        <f>VLOOKUP($B$2:$B$316,Sheet2!$A$1:$B$349,2,0)</f>
        <v>290</v>
      </c>
    </row>
    <row r="258" spans="1:4">
      <c r="A258" s="52">
        <v>257</v>
      </c>
      <c r="B258" s="54" t="s">
        <v>56</v>
      </c>
      <c r="C258">
        <f>VLOOKUP(B258,Sheet2!A:B,2,FALSE)</f>
        <v>717</v>
      </c>
      <c r="D258">
        <f>VLOOKUP($B$2:$B$316,Sheet2!$A$1:$B$349,2,0)</f>
        <v>717</v>
      </c>
    </row>
    <row r="259" spans="1:4">
      <c r="A259" s="52">
        <v>258</v>
      </c>
      <c r="B259" s="54" t="s">
        <v>92</v>
      </c>
      <c r="C259">
        <f>VLOOKUP(B259,Sheet2!A:B,2,FALSE)</f>
        <v>90</v>
      </c>
      <c r="D259">
        <f>VLOOKUP($B$2:$B$316,Sheet2!$A$1:$B$349,2,0)</f>
        <v>90</v>
      </c>
    </row>
    <row r="260" spans="1:4">
      <c r="A260" s="52">
        <v>259</v>
      </c>
      <c r="B260" s="56" t="s">
        <v>339</v>
      </c>
      <c r="C260">
        <f>VLOOKUP(B260,Sheet2!A:B,2,FALSE)</f>
        <v>1164</v>
      </c>
      <c r="D260">
        <f>VLOOKUP($B$2:$B$316,Sheet2!$A$1:$B$349,2,0)</f>
        <v>1164</v>
      </c>
    </row>
    <row r="261" spans="1:4">
      <c r="A261" s="52">
        <v>260</v>
      </c>
      <c r="B261" s="56" t="s">
        <v>167</v>
      </c>
      <c r="C261">
        <f>VLOOKUP(B261,Sheet2!A:B,2,FALSE)</f>
        <v>2225</v>
      </c>
      <c r="D261">
        <f>VLOOKUP($B$2:$B$316,Sheet2!$A$1:$B$349,2,0)</f>
        <v>2225</v>
      </c>
    </row>
    <row r="262" spans="1:4">
      <c r="A262" s="52">
        <v>261</v>
      </c>
      <c r="B262" s="59" t="s">
        <v>166</v>
      </c>
      <c r="C262">
        <f>VLOOKUP(B262,Sheet2!A:B,2,FALSE)</f>
        <v>2701</v>
      </c>
      <c r="D262">
        <f>VLOOKUP($B$2:$B$316,Sheet2!$A$1:$B$349,2,0)</f>
        <v>2701</v>
      </c>
    </row>
    <row r="263" spans="1:4">
      <c r="A263" s="52">
        <v>262</v>
      </c>
      <c r="B263" s="54" t="s">
        <v>168</v>
      </c>
      <c r="C263">
        <f>VLOOKUP(B263,Sheet2!A:B,2,FALSE)</f>
        <v>2090</v>
      </c>
      <c r="D263">
        <f>VLOOKUP($B$2:$B$316,Sheet2!$A$1:$B$349,2,0)</f>
        <v>2090</v>
      </c>
    </row>
    <row r="264" spans="1:4">
      <c r="A264" s="52">
        <v>263</v>
      </c>
      <c r="B264" s="59" t="s">
        <v>165</v>
      </c>
      <c r="C264">
        <f>VLOOKUP(B264,Sheet2!A:B,2,FALSE)</f>
        <v>1895</v>
      </c>
      <c r="D264">
        <f>VLOOKUP($B$2:$B$316,Sheet2!$A$1:$B$349,2,0)</f>
        <v>1895</v>
      </c>
    </row>
    <row r="265" spans="1:4">
      <c r="A265" s="52">
        <v>264</v>
      </c>
      <c r="B265" s="59" t="s">
        <v>340</v>
      </c>
      <c r="C265">
        <f>VLOOKUP(B265,Sheet2!A:B,2,FALSE)</f>
        <v>1525</v>
      </c>
      <c r="D265">
        <f>VLOOKUP($B$2:$B$316,Sheet2!$A$1:$B$349,2,0)</f>
        <v>1525</v>
      </c>
    </row>
    <row r="266" spans="1:4">
      <c r="A266" s="52">
        <v>265</v>
      </c>
      <c r="B266" s="54" t="s">
        <v>341</v>
      </c>
      <c r="C266">
        <f>VLOOKUP(B266,Sheet2!A:B,2,FALSE)</f>
        <v>2439</v>
      </c>
      <c r="D266">
        <f>VLOOKUP($B$2:$B$316,Sheet2!$A$1:$B$349,2,0)</f>
        <v>2439</v>
      </c>
    </row>
    <row r="267" spans="1:4">
      <c r="A267" s="52">
        <v>266</v>
      </c>
      <c r="B267" s="54" t="s">
        <v>169</v>
      </c>
      <c r="C267">
        <f>VLOOKUP(B267,Sheet2!A:B,2,FALSE)</f>
        <v>2201</v>
      </c>
      <c r="D267">
        <f>VLOOKUP($B$2:$B$316,Sheet2!$A$1:$B$349,2,0)</f>
        <v>2201</v>
      </c>
    </row>
    <row r="268" spans="1:4">
      <c r="A268" s="52">
        <v>267</v>
      </c>
      <c r="B268" s="54" t="s">
        <v>342</v>
      </c>
      <c r="C268">
        <f>VLOOKUP(B268,Sheet2!A:B,2,FALSE)</f>
        <v>1960</v>
      </c>
      <c r="D268">
        <f>VLOOKUP($B$2:$B$316,Sheet2!$A$1:$B$349,2,0)</f>
        <v>1960</v>
      </c>
    </row>
    <row r="269" spans="1:4">
      <c r="A269" s="52">
        <v>268</v>
      </c>
      <c r="B269" s="54" t="s">
        <v>193</v>
      </c>
      <c r="C269">
        <f>VLOOKUP(B269,Sheet2!A:B,2,FALSE)</f>
        <v>736</v>
      </c>
      <c r="D269">
        <f>VLOOKUP($B$2:$B$316,Sheet2!$A$1:$B$349,2,0)</f>
        <v>736</v>
      </c>
    </row>
    <row r="270" spans="1:4">
      <c r="A270" s="52">
        <v>269</v>
      </c>
      <c r="B270" s="54" t="s">
        <v>80</v>
      </c>
      <c r="C270">
        <f>VLOOKUP(B270,Sheet2!A:B,2,FALSE)</f>
        <v>892</v>
      </c>
      <c r="D270">
        <f>VLOOKUP($B$2:$B$316,Sheet2!$A$1:$B$349,2,0)</f>
        <v>892</v>
      </c>
    </row>
    <row r="271" spans="1:4">
      <c r="A271" s="52">
        <v>270</v>
      </c>
      <c r="B271" s="54" t="s">
        <v>88</v>
      </c>
      <c r="C271">
        <f>VLOOKUP(B271,Sheet2!A:B,2,FALSE)</f>
        <v>1023</v>
      </c>
      <c r="D271">
        <f>VLOOKUP($B$2:$B$316,Sheet2!$A$1:$B$349,2,0)</f>
        <v>1023</v>
      </c>
    </row>
    <row r="272" spans="1:4">
      <c r="A272" s="52">
        <v>271</v>
      </c>
      <c r="B272" s="54" t="s">
        <v>195</v>
      </c>
      <c r="C272">
        <f>VLOOKUP(B272,Sheet2!A:B,2,FALSE)</f>
        <v>956</v>
      </c>
      <c r="D272">
        <f>VLOOKUP($B$2:$B$316,Sheet2!$A$1:$B$349,2,0)</f>
        <v>956</v>
      </c>
    </row>
    <row r="273" spans="1:4">
      <c r="A273" s="52">
        <v>272</v>
      </c>
      <c r="B273" s="54" t="s">
        <v>194</v>
      </c>
      <c r="C273">
        <f>VLOOKUP(B273,Sheet2!A:B,2,FALSE)</f>
        <v>1108</v>
      </c>
      <c r="D273">
        <f>VLOOKUP($B$2:$B$316,Sheet2!$A$1:$B$349,2,0)</f>
        <v>1108</v>
      </c>
    </row>
    <row r="274" spans="1:4">
      <c r="A274" s="52">
        <v>273</v>
      </c>
      <c r="B274" s="54" t="s">
        <v>69</v>
      </c>
      <c r="C274">
        <f>VLOOKUP(B274,Sheet2!A:B,2,FALSE)</f>
        <v>60</v>
      </c>
      <c r="D274">
        <f>VLOOKUP($B$2:$B$316,Sheet2!$A$1:$B$349,2,0)</f>
        <v>60</v>
      </c>
    </row>
    <row r="275" spans="1:4">
      <c r="A275" s="52">
        <v>274</v>
      </c>
      <c r="B275" s="54" t="s">
        <v>192</v>
      </c>
      <c r="C275">
        <f>VLOOKUP(B275,Sheet2!A:B,2,FALSE)</f>
        <v>1015.6</v>
      </c>
      <c r="D275">
        <f>VLOOKUP($B$2:$B$316,Sheet2!$A$1:$B$349,2,0)</f>
        <v>1015.6</v>
      </c>
    </row>
    <row r="276" spans="1:4">
      <c r="A276" s="52">
        <v>275</v>
      </c>
      <c r="B276" s="54" t="s">
        <v>176</v>
      </c>
      <c r="C276">
        <f>VLOOKUP(B276,Sheet2!A:B,2,FALSE)</f>
        <v>1985.6</v>
      </c>
      <c r="D276">
        <f>VLOOKUP($B$2:$B$316,Sheet2!$A$1:$B$349,2,0)</f>
        <v>1985.6</v>
      </c>
    </row>
    <row r="277" spans="1:4">
      <c r="A277" s="52">
        <v>276</v>
      </c>
      <c r="B277" s="54" t="s">
        <v>177</v>
      </c>
      <c r="C277">
        <f>VLOOKUP(B277,Sheet2!A:B,2,FALSE)</f>
        <v>936.4</v>
      </c>
      <c r="D277">
        <f>VLOOKUP($B$2:$B$316,Sheet2!$A$1:$B$349,2,0)</f>
        <v>936.4</v>
      </c>
    </row>
    <row r="278" spans="1:4">
      <c r="A278" s="52">
        <v>277</v>
      </c>
      <c r="B278" s="54" t="s">
        <v>178</v>
      </c>
      <c r="C278">
        <f>VLOOKUP(B278,Sheet2!A:B,2,FALSE)</f>
        <v>2271.1999999999998</v>
      </c>
      <c r="D278">
        <f>VLOOKUP($B$2:$B$316,Sheet2!$A$1:$B$349,2,0)</f>
        <v>2271.1999999999998</v>
      </c>
    </row>
    <row r="279" spans="1:4">
      <c r="A279" s="52">
        <v>278</v>
      </c>
      <c r="B279" s="54" t="s">
        <v>179</v>
      </c>
      <c r="C279">
        <f>VLOOKUP(B279,Sheet2!A:B,2,FALSE)</f>
        <v>1664.4</v>
      </c>
      <c r="D279">
        <f>VLOOKUP($B$2:$B$316,Sheet2!$A$1:$B$349,2,0)</f>
        <v>1664.4</v>
      </c>
    </row>
    <row r="280" spans="1:4">
      <c r="A280" s="52">
        <v>279</v>
      </c>
      <c r="B280" s="54" t="s">
        <v>180</v>
      </c>
      <c r="C280">
        <f>VLOOKUP(B280,Sheet2!A:B,2,FALSE)</f>
        <v>1246.8</v>
      </c>
      <c r="D280">
        <f>VLOOKUP($B$2:$B$316,Sheet2!$A$1:$B$349,2,0)</f>
        <v>1246.8</v>
      </c>
    </row>
    <row r="281" spans="1:4">
      <c r="A281" s="52">
        <v>280</v>
      </c>
      <c r="B281" s="54" t="s">
        <v>181</v>
      </c>
      <c r="C281">
        <f>VLOOKUP(B281,Sheet2!A:B,2,FALSE)</f>
        <v>1148.5999999999999</v>
      </c>
      <c r="D281">
        <f>VLOOKUP($B$2:$B$316,Sheet2!$A$1:$B$349,2,0)</f>
        <v>1148.5999999999999</v>
      </c>
    </row>
    <row r="282" spans="1:4">
      <c r="A282" s="52">
        <v>281</v>
      </c>
      <c r="B282" s="54" t="s">
        <v>191</v>
      </c>
      <c r="C282">
        <f>VLOOKUP(B282,Sheet2!A:B,2,FALSE)</f>
        <v>1621.4</v>
      </c>
      <c r="D282">
        <f>VLOOKUP($B$2:$B$316,Sheet2!$A$1:$B$349,2,0)</f>
        <v>1621.4</v>
      </c>
    </row>
    <row r="283" spans="1:4">
      <c r="A283" s="52">
        <v>282</v>
      </c>
      <c r="B283" s="54" t="s">
        <v>182</v>
      </c>
      <c r="C283">
        <f>VLOOKUP(B283,Sheet2!A:B,2,FALSE)</f>
        <v>1848.6</v>
      </c>
      <c r="D283">
        <f>VLOOKUP($B$2:$B$316,Sheet2!$A$1:$B$349,2,0)</f>
        <v>1848.6</v>
      </c>
    </row>
    <row r="284" spans="1:4">
      <c r="A284" s="52">
        <v>283</v>
      </c>
      <c r="B284" s="54" t="s">
        <v>189</v>
      </c>
      <c r="C284">
        <f>VLOOKUP(B284,Sheet2!A:B,2,FALSE)</f>
        <v>1417.6</v>
      </c>
      <c r="D284">
        <f>VLOOKUP($B$2:$B$316,Sheet2!$A$1:$B$349,2,0)</f>
        <v>1417.6</v>
      </c>
    </row>
    <row r="285" spans="1:4">
      <c r="A285" s="52">
        <v>284</v>
      </c>
      <c r="B285" s="54" t="s">
        <v>183</v>
      </c>
      <c r="C285">
        <f>VLOOKUP(B285,Sheet2!A:B,2,FALSE)</f>
        <v>2731.6</v>
      </c>
      <c r="D285">
        <f>VLOOKUP($B$2:$B$316,Sheet2!$A$1:$B$349,2,0)</f>
        <v>2731.6</v>
      </c>
    </row>
    <row r="286" spans="1:4">
      <c r="A286" s="52">
        <v>285</v>
      </c>
      <c r="B286" s="54" t="s">
        <v>185</v>
      </c>
      <c r="C286">
        <f>VLOOKUP(B286,Sheet2!A:B,2,FALSE)</f>
        <v>1559.4</v>
      </c>
      <c r="D286">
        <f>VLOOKUP($B$2:$B$316,Sheet2!$A$1:$B$349,2,0)</f>
        <v>1559.4</v>
      </c>
    </row>
    <row r="287" spans="1:4">
      <c r="A287" s="52">
        <v>286</v>
      </c>
      <c r="B287" s="54" t="s">
        <v>184</v>
      </c>
      <c r="C287">
        <f>VLOOKUP(B287,Sheet2!A:B,2,FALSE)</f>
        <v>1184.4000000000001</v>
      </c>
      <c r="D287">
        <f>VLOOKUP($B$2:$B$316,Sheet2!$A$1:$B$349,2,0)</f>
        <v>1184.4000000000001</v>
      </c>
    </row>
    <row r="288" spans="1:4">
      <c r="A288" s="52">
        <v>287</v>
      </c>
      <c r="B288" s="58" t="s">
        <v>186</v>
      </c>
      <c r="C288">
        <f>VLOOKUP(B288,Sheet2!A:B,2,FALSE)</f>
        <v>1038.4000000000001</v>
      </c>
      <c r="D288">
        <f>VLOOKUP($B$2:$B$316,Sheet2!$A$1:$B$349,2,0)</f>
        <v>1038.4000000000001</v>
      </c>
    </row>
    <row r="289" spans="1:4">
      <c r="A289" s="52">
        <v>288</v>
      </c>
      <c r="B289" s="58" t="s">
        <v>188</v>
      </c>
      <c r="C289">
        <f>VLOOKUP(B289,Sheet2!A:B,2,FALSE)</f>
        <v>1980</v>
      </c>
      <c r="D289">
        <f>VLOOKUP($B$2:$B$316,Sheet2!$A$1:$B$349,2,0)</f>
        <v>1980</v>
      </c>
    </row>
    <row r="290" spans="1:4">
      <c r="A290" s="52">
        <v>289</v>
      </c>
      <c r="B290" s="54" t="s">
        <v>369</v>
      </c>
      <c r="C290">
        <f>VLOOKUP(B290,Sheet2!A:B,2,FALSE)</f>
        <v>2238.6</v>
      </c>
      <c r="D290">
        <f>VLOOKUP($B$2:$B$316,Sheet2!$A$1:$B$349,2,0)</f>
        <v>2238.6</v>
      </c>
    </row>
    <row r="291" spans="1:4">
      <c r="A291" s="52">
        <v>290</v>
      </c>
      <c r="B291" s="54" t="s">
        <v>343</v>
      </c>
      <c r="C291" t="e">
        <f>VLOOKUP(B291,Sheet2!A:B,2,FALSE)</f>
        <v>#N/A</v>
      </c>
      <c r="D291" t="e">
        <f>VLOOKUP($B$2:$B$316,Sheet2!$A$1:$B$349,2,0)</f>
        <v>#N/A</v>
      </c>
    </row>
    <row r="292" spans="1:4">
      <c r="A292" s="52">
        <v>291</v>
      </c>
      <c r="B292" s="54" t="s">
        <v>344</v>
      </c>
      <c r="C292" t="e">
        <f>VLOOKUP(B292,Sheet2!A:B,2,FALSE)</f>
        <v>#N/A</v>
      </c>
      <c r="D292" t="e">
        <f>VLOOKUP($B$2:$B$316,Sheet2!$A$1:$B$349,2,0)</f>
        <v>#N/A</v>
      </c>
    </row>
    <row r="293" spans="1:4">
      <c r="A293" s="52">
        <v>292</v>
      </c>
      <c r="B293" s="54" t="s">
        <v>345</v>
      </c>
      <c r="C293" t="e">
        <f>VLOOKUP(B293,Sheet2!A:B,2,FALSE)</f>
        <v>#N/A</v>
      </c>
      <c r="D293" t="e">
        <f>VLOOKUP($B$2:$B$316,Sheet2!$A$1:$B$349,2,0)</f>
        <v>#N/A</v>
      </c>
    </row>
    <row r="294" spans="1:4">
      <c r="A294" s="52">
        <v>293</v>
      </c>
      <c r="B294" s="54" t="s">
        <v>346</v>
      </c>
      <c r="C294" t="e">
        <f>VLOOKUP(B294,Sheet2!A:B,2,FALSE)</f>
        <v>#N/A</v>
      </c>
      <c r="D294" t="e">
        <f>VLOOKUP($B$2:$B$316,Sheet2!$A$1:$B$349,2,0)</f>
        <v>#N/A</v>
      </c>
    </row>
    <row r="295" spans="1:4">
      <c r="A295" s="52">
        <v>294</v>
      </c>
      <c r="B295" s="54" t="s">
        <v>347</v>
      </c>
      <c r="C295" t="e">
        <f>VLOOKUP(B295,Sheet2!A:B,2,FALSE)</f>
        <v>#N/A</v>
      </c>
      <c r="D295" t="e">
        <f>VLOOKUP($B$2:$B$316,Sheet2!$A$1:$B$349,2,0)</f>
        <v>#N/A</v>
      </c>
    </row>
    <row r="296" spans="1:4">
      <c r="A296" s="52">
        <v>295</v>
      </c>
      <c r="B296" s="54" t="s">
        <v>348</v>
      </c>
      <c r="C296" t="e">
        <f>VLOOKUP(B296,Sheet2!A:B,2,FALSE)</f>
        <v>#N/A</v>
      </c>
      <c r="D296" t="e">
        <f>VLOOKUP($B$2:$B$316,Sheet2!$A$1:$B$349,2,0)</f>
        <v>#N/A</v>
      </c>
    </row>
    <row r="297" spans="1:4">
      <c r="A297" s="52">
        <v>296</v>
      </c>
      <c r="B297" s="54" t="s">
        <v>349</v>
      </c>
      <c r="C297" t="e">
        <f>VLOOKUP(B297,Sheet2!A:B,2,FALSE)</f>
        <v>#N/A</v>
      </c>
      <c r="D297" t="e">
        <f>VLOOKUP($B$2:$B$316,Sheet2!$A$1:$B$349,2,0)</f>
        <v>#N/A</v>
      </c>
    </row>
    <row r="298" spans="1:4">
      <c r="A298" s="52">
        <v>297</v>
      </c>
      <c r="B298" s="54" t="s">
        <v>350</v>
      </c>
      <c r="C298" t="e">
        <f>VLOOKUP(B298,Sheet2!A:B,2,FALSE)</f>
        <v>#N/A</v>
      </c>
      <c r="D298" t="e">
        <f>VLOOKUP($B$2:$B$316,Sheet2!$A$1:$B$349,2,0)</f>
        <v>#N/A</v>
      </c>
    </row>
    <row r="299" spans="1:4">
      <c r="A299" s="52">
        <v>298</v>
      </c>
      <c r="B299" s="54" t="s">
        <v>351</v>
      </c>
      <c r="C299" t="e">
        <f>VLOOKUP(B299,Sheet2!A:B,2,FALSE)</f>
        <v>#N/A</v>
      </c>
      <c r="D299" t="e">
        <f>VLOOKUP($B$2:$B$316,Sheet2!$A$1:$B$349,2,0)</f>
        <v>#N/A</v>
      </c>
    </row>
    <row r="300" spans="1:4">
      <c r="A300" s="52">
        <v>299</v>
      </c>
      <c r="B300" s="54" t="s">
        <v>352</v>
      </c>
      <c r="C300" t="e">
        <f>VLOOKUP(B300,Sheet2!A:B,2,FALSE)</f>
        <v>#N/A</v>
      </c>
      <c r="D300" t="e">
        <f>VLOOKUP($B$2:$B$316,Sheet2!$A$1:$B$349,2,0)</f>
        <v>#N/A</v>
      </c>
    </row>
    <row r="301" spans="1:4">
      <c r="A301" s="52">
        <v>300</v>
      </c>
      <c r="B301" s="54" t="s">
        <v>353</v>
      </c>
      <c r="C301" t="e">
        <f>VLOOKUP(B301,Sheet2!A:B,2,FALSE)</f>
        <v>#N/A</v>
      </c>
      <c r="D301" t="e">
        <f>VLOOKUP($B$2:$B$316,Sheet2!$A$1:$B$349,2,0)</f>
        <v>#N/A</v>
      </c>
    </row>
    <row r="302" spans="1:4">
      <c r="A302" s="52">
        <v>301</v>
      </c>
      <c r="B302" s="62" t="s">
        <v>354</v>
      </c>
      <c r="C302">
        <f>VLOOKUP(B302,Sheet2!A:B,2,FALSE)</f>
        <v>50</v>
      </c>
      <c r="D302">
        <f>VLOOKUP($B$2:$B$316,Sheet2!$A$1:$B$349,2,0)</f>
        <v>50</v>
      </c>
    </row>
    <row r="303" spans="1:4">
      <c r="A303" s="52">
        <v>302</v>
      </c>
      <c r="B303" s="63" t="s">
        <v>355</v>
      </c>
      <c r="C303">
        <f>VLOOKUP(B303,Sheet2!A:B,2,FALSE)</f>
        <v>280</v>
      </c>
      <c r="D303">
        <f>VLOOKUP($B$2:$B$316,Sheet2!$A$1:$B$349,2,0)</f>
        <v>280</v>
      </c>
    </row>
    <row r="304" spans="1:4">
      <c r="A304" s="52">
        <v>303</v>
      </c>
      <c r="B304" s="63" t="s">
        <v>356</v>
      </c>
      <c r="C304">
        <f>VLOOKUP(B304,Sheet2!A:B,2,FALSE)</f>
        <v>557.20000000000005</v>
      </c>
      <c r="D304">
        <f>VLOOKUP($B$2:$B$316,Sheet2!$A$1:$B$349,2,0)</f>
        <v>557.20000000000005</v>
      </c>
    </row>
    <row r="305" spans="1:4">
      <c r="A305" s="52">
        <v>304</v>
      </c>
      <c r="B305" s="63" t="s">
        <v>357</v>
      </c>
      <c r="C305">
        <f>VLOOKUP(B305,Sheet2!A:B,2,FALSE)</f>
        <v>461</v>
      </c>
      <c r="D305">
        <f>VLOOKUP($B$2:$B$316,Sheet2!$A$1:$B$349,2,0)</f>
        <v>461</v>
      </c>
    </row>
    <row r="306" spans="1:4">
      <c r="A306" s="52">
        <v>305</v>
      </c>
      <c r="B306" s="63" t="s">
        <v>358</v>
      </c>
      <c r="C306">
        <f>VLOOKUP(B306,Sheet2!A:B,2,FALSE)</f>
        <v>653</v>
      </c>
      <c r="D306">
        <f>VLOOKUP($B$2:$B$316,Sheet2!$A$1:$B$349,2,0)</f>
        <v>653</v>
      </c>
    </row>
    <row r="307" spans="1:4">
      <c r="A307" s="52">
        <v>306</v>
      </c>
      <c r="B307" s="63" t="s">
        <v>359</v>
      </c>
      <c r="C307">
        <f>VLOOKUP(B307,Sheet2!A:B,2,FALSE)</f>
        <v>794</v>
      </c>
      <c r="D307">
        <f>VLOOKUP($B$2:$B$316,Sheet2!$A$1:$B$349,2,0)</f>
        <v>794</v>
      </c>
    </row>
    <row r="308" spans="1:4">
      <c r="A308" s="52">
        <v>307</v>
      </c>
      <c r="B308" s="63" t="s">
        <v>360</v>
      </c>
      <c r="C308">
        <f>VLOOKUP(B308,Sheet2!A:B,2,FALSE)</f>
        <v>286</v>
      </c>
      <c r="D308">
        <f>VLOOKUP($B$2:$B$316,Sheet2!$A$1:$B$349,2,0)</f>
        <v>286</v>
      </c>
    </row>
    <row r="309" spans="1:4">
      <c r="A309" s="52">
        <v>308</v>
      </c>
      <c r="B309" s="54" t="s">
        <v>361</v>
      </c>
      <c r="C309" t="e">
        <f>VLOOKUP(B309,Sheet2!A:B,2,FALSE)</f>
        <v>#N/A</v>
      </c>
      <c r="D309" t="e">
        <f>VLOOKUP($B$2:$B$316,Sheet2!$A$1:$B$349,2,0)</f>
        <v>#N/A</v>
      </c>
    </row>
    <row r="310" spans="1:4">
      <c r="A310" s="52">
        <v>309</v>
      </c>
      <c r="B310" s="54" t="s">
        <v>362</v>
      </c>
      <c r="C310" t="e">
        <f>VLOOKUP(B310,Sheet2!A:B,2,FALSE)</f>
        <v>#N/A</v>
      </c>
      <c r="D310" t="e">
        <f>VLOOKUP($B$2:$B$316,Sheet2!$A$1:$B$349,2,0)</f>
        <v>#N/A</v>
      </c>
    </row>
    <row r="311" spans="1:4">
      <c r="A311" s="52">
        <v>310</v>
      </c>
      <c r="B311" s="54" t="s">
        <v>363</v>
      </c>
      <c r="C311" t="e">
        <f>VLOOKUP(B311,Sheet2!A:B,2,FALSE)</f>
        <v>#N/A</v>
      </c>
      <c r="D311" t="e">
        <f>VLOOKUP($B$2:$B$316,Sheet2!$A$1:$B$349,2,0)</f>
        <v>#N/A</v>
      </c>
    </row>
    <row r="312" spans="1:4">
      <c r="A312" s="52">
        <v>311</v>
      </c>
      <c r="B312" s="54" t="s">
        <v>364</v>
      </c>
      <c r="C312" t="e">
        <f>VLOOKUP(B312,Sheet2!A:B,2,FALSE)</f>
        <v>#N/A</v>
      </c>
      <c r="D312" t="e">
        <f>VLOOKUP($B$2:$B$316,Sheet2!$A$1:$B$349,2,0)</f>
        <v>#N/A</v>
      </c>
    </row>
    <row r="313" spans="1:4">
      <c r="A313" s="52">
        <v>312</v>
      </c>
      <c r="B313" s="54" t="s">
        <v>248</v>
      </c>
      <c r="C313">
        <f>VLOOKUP(B313,Sheet2!A:B,2,FALSE)</f>
        <v>0</v>
      </c>
      <c r="D313">
        <f>VLOOKUP($B$2:$B$316,Sheet2!$A$1:$B$349,2,0)</f>
        <v>0</v>
      </c>
    </row>
    <row r="314" spans="1:4">
      <c r="A314" s="52">
        <v>313</v>
      </c>
      <c r="B314" s="54" t="s">
        <v>365</v>
      </c>
      <c r="C314" t="e">
        <f>VLOOKUP(B314,Sheet2!A:B,2,FALSE)</f>
        <v>#N/A</v>
      </c>
      <c r="D314" t="e">
        <f>VLOOKUP($B$2:$B$316,Sheet2!$A$1:$B$349,2,0)</f>
        <v>#N/A</v>
      </c>
    </row>
    <row r="315" spans="1:4">
      <c r="A315" s="52">
        <v>314</v>
      </c>
      <c r="B315" s="54" t="s">
        <v>366</v>
      </c>
      <c r="C315" t="e">
        <f>VLOOKUP(B315,Sheet2!A:B,2,FALSE)</f>
        <v>#N/A</v>
      </c>
      <c r="D315" t="e">
        <f>VLOOKUP($B$2:$B$316,Sheet2!$A$1:$B$349,2,0)</f>
        <v>#N/A</v>
      </c>
    </row>
    <row r="316" spans="1:4">
      <c r="A316" s="52">
        <v>315</v>
      </c>
      <c r="B316" s="54" t="s">
        <v>187</v>
      </c>
      <c r="C316">
        <f>VLOOKUP(B316,Sheet2!A:B,2,FALSE)</f>
        <v>391</v>
      </c>
      <c r="D316">
        <f>VLOOKUP($B$2:$B$316,Sheet2!$A$1:$B$349,2,0)</f>
        <v>391</v>
      </c>
    </row>
  </sheetData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全校汇总1.1</vt:lpstr>
      <vt:lpstr>Sheet2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Lenovo</cp:lastModifiedBy>
  <dcterms:created xsi:type="dcterms:W3CDTF">2020-08-20T01:45:00Z</dcterms:created>
  <dcterms:modified xsi:type="dcterms:W3CDTF">2021-01-05T05:36:59Z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